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unik\Grant Project\2. კორონავირუსის პანდემიის, როგორც ფინანსური ცენტრალიზაციისა და ეკონომიკური უთანაბრობის სტრეს-ტესტის წარმოდგენა_ანალიზი;\"/>
    </mc:Choice>
  </mc:AlternateContent>
  <xr:revisionPtr revIDLastSave="0" documentId="13_ncr:1_{581FE114-2446-4AE3-AE72-6CB3CAEF561E}" xr6:coauthVersionLast="46" xr6:coauthVersionMax="46" xr10:uidLastSave="{00000000-0000-0000-0000-000000000000}"/>
  <bookViews>
    <workbookView xWindow="-108" yWindow="-108" windowWidth="23256" windowHeight="12576" tabRatio="793" firstSheet="5" activeTab="8" xr2:uid="{8ACDD275-BFCB-4016-909E-7E71075B0DCC}"/>
  </bookViews>
  <sheets>
    <sheet name="შემოსავლები" sheetId="9" r:id="rId1"/>
    <sheet name="Sheet2" sheetId="10" r:id="rId2"/>
    <sheet name="Sheet1" sheetId="11" r:id="rId3"/>
    <sheet name="Sheet3" sheetId="12" r:id="rId4"/>
    <sheet name="დეცენტრალიზაციის მოდელები" sheetId="8" r:id="rId5"/>
    <sheet name="საბიუჯეტო სქემა" sheetId="7" r:id="rId6"/>
    <sheet name="დეცენტრალიზაციის ხარისხი" sheetId="6" r:id="rId7"/>
    <sheet name="დეცენტრალიზაცია" sheetId="5" r:id="rId8"/>
    <sheet name="რგპდ.ააზ" sheetId="4" r:id="rId9"/>
    <sheet name="რგპფ" sheetId="1" r:id="rId10"/>
    <sheet name="დანართი 1" sheetId="3" r:id="rId11"/>
    <sheet name="რგპფ სქემა" sheetId="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2" l="1"/>
  <c r="C3" i="12"/>
  <c r="C5" i="12"/>
  <c r="C6" i="12"/>
  <c r="C7" i="12"/>
  <c r="C5" i="11"/>
  <c r="D5" i="11"/>
  <c r="E5" i="11"/>
  <c r="F5" i="11"/>
  <c r="G5" i="11"/>
  <c r="B4" i="10"/>
  <c r="C4" i="10"/>
  <c r="D4" i="10"/>
  <c r="E4" i="10"/>
  <c r="F4" i="10"/>
  <c r="C5" i="9"/>
  <c r="D5" i="9"/>
  <c r="E5" i="9"/>
  <c r="F5" i="9"/>
  <c r="G5" i="9"/>
  <c r="C9" i="9"/>
  <c r="D9" i="9"/>
  <c r="E9" i="9"/>
  <c r="F9" i="9"/>
  <c r="G9" i="9"/>
  <c r="C13" i="9"/>
  <c r="D13" i="9"/>
  <c r="E13" i="9"/>
  <c r="F13" i="9"/>
  <c r="G13" i="9"/>
  <c r="C17" i="9"/>
  <c r="D17" i="9"/>
  <c r="E17" i="9"/>
  <c r="F17" i="9"/>
  <c r="G17" i="9"/>
  <c r="C21" i="9"/>
  <c r="D21" i="9"/>
  <c r="E21" i="9"/>
  <c r="F21" i="9"/>
  <c r="G21" i="9"/>
  <c r="C25" i="9"/>
  <c r="D25" i="9"/>
  <c r="E25" i="9"/>
  <c r="F25" i="9"/>
  <c r="G25" i="9"/>
  <c r="G2" i="4"/>
  <c r="G3" i="4"/>
  <c r="H2" i="4" s="1"/>
  <c r="G4" i="4"/>
  <c r="G5" i="4"/>
  <c r="H4" i="4" s="1"/>
  <c r="G6" i="4"/>
  <c r="H6" i="4"/>
  <c r="G7" i="4"/>
  <c r="J6" i="1" l="1"/>
  <c r="D6" i="1"/>
  <c r="E6" i="1"/>
  <c r="F6" i="1"/>
  <c r="G6" i="1"/>
  <c r="H6" i="1"/>
  <c r="I6" i="1"/>
  <c r="C6" i="1"/>
  <c r="C8" i="1" s="1"/>
  <c r="C7" i="1" l="1"/>
</calcChain>
</file>

<file path=xl/sharedStrings.xml><?xml version="1.0" encoding="utf-8"?>
<sst xmlns="http://schemas.openxmlformats.org/spreadsheetml/2006/main" count="157" uniqueCount="122">
  <si>
    <t>წლები</t>
  </si>
  <si>
    <t>რგპფ (მლნ ლრი)</t>
  </si>
  <si>
    <t>სახელმწიფო ბიუჯეტი ( მლნ ლარი)</t>
  </si>
  <si>
    <t>სტანდარტული გადახრა</t>
  </si>
  <si>
    <t>მუნიციპალიტეტი</t>
  </si>
  <si>
    <t>საკრებულო</t>
  </si>
  <si>
    <t>რეგიონული განვითარებისა და ინფრასტრუქტურის სამინისტრო</t>
  </si>
  <si>
    <t>რეგიონული განვითარების სამთავრობო კომისია</t>
  </si>
  <si>
    <t>ფინანსთა სამინისტრო</t>
  </si>
  <si>
    <t>საქართველოს მთავრობა</t>
  </si>
  <si>
    <t>რ.გ.პ.ფ. პროექტების ინიცირებისა დაფინანსების სქემა</t>
  </si>
  <si>
    <t>სახელმწიფო რწმუნებული - სამხარეო საკონსულტაციო საბჭო</t>
  </si>
  <si>
    <t>რგპფ / სახ. ბიუჯეტის შემოსულობებთან</t>
  </si>
  <si>
    <t>რგპფ / სახ. ბიუჯეტი (საშუალოდ)</t>
  </si>
  <si>
    <t>დანართი #1</t>
  </si>
  <si>
    <t>საპროექტო წინადადება</t>
  </si>
  <si>
    <t>#</t>
  </si>
  <si>
    <t>საპროექტო წინადადების დასახელება</t>
  </si>
  <si>
    <t>პრეოქტის სავარაუდო ღირებულება</t>
  </si>
  <si>
    <t>მ.შ. მიმდინარე წელს ფონდიდან მოთხოვნილი თანხა</t>
  </si>
  <si>
    <t>მ.შ. თანადაფინანსება</t>
  </si>
  <si>
    <t>საპროექტო დოკუმენტაციისა და საექსპერტო მომსახურების შესყიდვისათვის მოთხოვნილი თანხა</t>
  </si>
  <si>
    <t>პროექტის განხორციელების სავარაუდო ვადები</t>
  </si>
  <si>
    <t>შენიშვნა</t>
  </si>
  <si>
    <t xml:space="preserve">მუნიციპალიტეტის მერი </t>
  </si>
  <si>
    <t>სახელწმიფო რწმუნებული</t>
  </si>
  <si>
    <t>მუნიციპალიტეტი ---------</t>
  </si>
  <si>
    <t>რგპფ</t>
  </si>
  <si>
    <t>რუსთავი</t>
  </si>
  <si>
    <t>ფოთი</t>
  </si>
  <si>
    <t>ქუთაისი</t>
  </si>
  <si>
    <t>საშუალოდ</t>
  </si>
  <si>
    <t>არაფინ. აქტ. ზრდა</t>
  </si>
  <si>
    <t>%</t>
  </si>
  <si>
    <t xml:space="preserve">წყარო: საქართველოს მთავრობის განკარგულებები 9.12.2016   N2501; 24.11.2017   N2466; 17.08.2018   N1621; 21.08.2019  N1868                                                   თვითმმართველი ქალაქების ბიუჯეტები 2016-2019 </t>
  </si>
  <si>
    <t>ფისკალური წესრიგი</t>
  </si>
  <si>
    <t>ხარჯვის უფლება</t>
  </si>
  <si>
    <t>საკუთარი ბიუჯეტი</t>
  </si>
  <si>
    <t>ფისკალური</t>
  </si>
  <si>
    <t>საკუთარი აქტივები</t>
  </si>
  <si>
    <t>ანგარიშვალდებულება და გამჭვირვალობა</t>
  </si>
  <si>
    <t>საკუთარი ადმინისტრაცია</t>
  </si>
  <si>
    <t>მოქალაქეების ჩართულობა</t>
  </si>
  <si>
    <t>გადაწყვეტილების მიღების ავტონომიურობა</t>
  </si>
  <si>
    <t>ექსკლუზიური და დელეგირებული უფლებები</t>
  </si>
  <si>
    <t>არჩეული ხელისუფლება</t>
  </si>
  <si>
    <t>ადმინისტრაციული</t>
  </si>
  <si>
    <t>პოლიტიკური</t>
  </si>
  <si>
    <t>რეგულირების, ოპერირების, დაფინანსებისა და ანგარიშვალდბეულების ფუნქციები</t>
  </si>
  <si>
    <t>საბიუჯეტო შემოსავლები (საკმარისი და ადექვატური)</t>
  </si>
  <si>
    <t>(საბიუჯეტო შემოსულობები) თვითმმართველი ერთეულები / ნაერთი ბიუჯეტი</t>
  </si>
  <si>
    <t>(ხარჯები და არაფინანსური აქტივების ზრდა) თვითმმართველი ბიუჯეტი / ნაერთი ბიუჯეტი (%)</t>
  </si>
  <si>
    <t xml:space="preserve"> გრანტები / ხარჯები და არაფინანსური აქტივების ზრდა (თვითმმართველი ერთეულების ბიუჯეტები)</t>
  </si>
  <si>
    <t xml:space="preserve"> (თვითმმართველი ერთეულების ბიუჯეტები) ხარჯები და არაფინანსური აქტივების ზრდა / მშპ </t>
  </si>
  <si>
    <t xml:space="preserve"> (თვითმმართველი ერთეულების ბიუჯეტები) საგადასახადო შემოსავლები / შემოსულობები </t>
  </si>
  <si>
    <t>თვითმმართველობების ფისკალური მასშტაბი</t>
  </si>
  <si>
    <t>მუნიციპალიტეტების ბიუჯეტები</t>
  </si>
  <si>
    <t>თვითმმართველი ქალაქების ბიუჯეტები</t>
  </si>
  <si>
    <t>ნაერთი ბიუჯეტი</t>
  </si>
  <si>
    <t>ავტონომიური რესპუბლიკების ბიუჯეტები</t>
  </si>
  <si>
    <t>საქართველოს სახელმწიფო ბიუჯეტი</t>
  </si>
  <si>
    <t xml:space="preserve">ბულგარეთი, ხორვატია, ესტონეთი, საქართველო, ლიტვა, ლატვია, ნიკარაგუა, რუმინეთი,ტაილანდი კოლუმბია, კოსტა რიკა </t>
  </si>
  <si>
    <t>UNIS</t>
  </si>
  <si>
    <t>აზერბაიჯანი, ბელარუსი, ჩინეთი, ყაზახეთი, ყირგიზეთი, ტაჯიკეთი</t>
  </si>
  <si>
    <t>POCL</t>
  </si>
  <si>
    <t>COMP</t>
  </si>
  <si>
    <t>ალბანეთი, გუატემალა, უნგრეთი, ინდონესია, ჰოლანდია, პერუ, სამხრეთ აფრიკა, დიდი ბრიტანეთი</t>
  </si>
  <si>
    <t>TRAN</t>
  </si>
  <si>
    <t>ბელგია, ჩეხეთი, საფრანგეთი, ახალი ზელანდია, პორტუგალია</t>
  </si>
  <si>
    <t>LERA</t>
  </si>
  <si>
    <t>ავსტრია, ბოლივია, ბრაზილია, გერმანია, ინდოეთი,იტალია, კორეა, მექსიკა, მონღოლეთი, ნორვეგია, პოლონეთი, რუსეთი, ესპანეთი, ტაივანი</t>
  </si>
  <si>
    <t>HERA</t>
  </si>
  <si>
    <t>კლასტერი</t>
  </si>
  <si>
    <t>ქვეყანა</t>
  </si>
  <si>
    <t>ცხრილი N1</t>
  </si>
  <si>
    <t>შედეგიანობა</t>
  </si>
  <si>
    <t>კლასტერი და გამონაკლისი ქვეყანა</t>
  </si>
  <si>
    <t>მშპ ზრდის ტემპი</t>
  </si>
  <si>
    <t>HERA FDS: რუსეთი</t>
  </si>
  <si>
    <t>POCL FDS: ჩინეთი</t>
  </si>
  <si>
    <t>COMP FDS: არგენტინა, იაპონია</t>
  </si>
  <si>
    <t>COMP FDS: არგენტინა, აშშ</t>
  </si>
  <si>
    <t>COMP FDS: არგენტინა იაპონია შვეიცარია</t>
  </si>
  <si>
    <t>LERA FDS: ჩეხეთი,ახალი ზელანდია</t>
  </si>
  <si>
    <t>COMP FDS: არგენტინა</t>
  </si>
  <si>
    <t>UNIS FDS: კოსტა რიკა</t>
  </si>
  <si>
    <t>LERA FDS: ახალი ზელანდია</t>
  </si>
  <si>
    <t>TRAN FDS: დიდი ბრიტანეთი</t>
  </si>
  <si>
    <t>COMP FDS: იაპონია</t>
  </si>
  <si>
    <t>UNIS FDS: ბულგარეთი</t>
  </si>
  <si>
    <t>LERA FDS: ბელგია</t>
  </si>
  <si>
    <t>UNIS FDS: ნიკარაგუა</t>
  </si>
  <si>
    <t>ცხრილი N2</t>
  </si>
  <si>
    <t>ინფლაციის დონე</t>
  </si>
  <si>
    <t>PPP</t>
  </si>
  <si>
    <t>ხელისუფლების ეფექტიანობა</t>
  </si>
  <si>
    <t>კორუფციის კონტროლი</t>
  </si>
  <si>
    <t>ფისკალური ბალანსი</t>
  </si>
  <si>
    <t>სახელწმიფო ვალის მართვა</t>
  </si>
  <si>
    <t>არგენტინა, ავსტრალია, კანადა, დანია, იაპონია, ფინეთი, შვედეთი, შვეიცარია, აშშ</t>
  </si>
  <si>
    <t xml:space="preserve"> საქართველოს ნაერთი ბიუჯეტი</t>
  </si>
  <si>
    <t>შემოსულობები</t>
  </si>
  <si>
    <t>სხვა</t>
  </si>
  <si>
    <t>გრანტები</t>
  </si>
  <si>
    <t>გადასახადები</t>
  </si>
  <si>
    <t>Georgia</t>
  </si>
  <si>
    <t>Rustavi</t>
  </si>
  <si>
    <t>Poti</t>
  </si>
  <si>
    <t>Kutaisi</t>
  </si>
  <si>
    <t>Batumi</t>
  </si>
  <si>
    <t>tbilisi</t>
  </si>
  <si>
    <t>revenue type</t>
  </si>
  <si>
    <t>city</t>
  </si>
  <si>
    <t>საქართველო</t>
  </si>
  <si>
    <t>ცვლილება კოსმეტიკურია და გათანაბტებითი ტრანსფერის პარამეტრების შენრჩუნებას ემსახურება, იმგვარად რომ გარეგნულად გამოიყირებოდეს როგორც  რეფორმა</t>
  </si>
  <si>
    <t>ბათუმი</t>
  </si>
  <si>
    <t>თბილისი</t>
  </si>
  <si>
    <t>წილი მთლიან დღგ-ში</t>
  </si>
  <si>
    <t>გასანაწილებელი დღგს 19%-ის სტრუქტურა</t>
  </si>
  <si>
    <t>თვითმმართველი ქალაქები</t>
  </si>
  <si>
    <t>მუნიციპალიტეტებისათვის კუთვნილი დღგს განაწილების შკალა</t>
  </si>
  <si>
    <t xml:space="preserve">      რ.გ.პ.ფ. ფინანსური პარამეტრები 2013-2020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</si>
</sst>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7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rgb="FFC00000"/>
      <name val="Sylfaen"/>
      <family val="2"/>
      <scheme val="minor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13"/>
      <color rgb="FFC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color rgb="FFC00000"/>
      <name val="Calibri"/>
      <family val="2"/>
    </font>
    <font>
      <sz val="12"/>
      <color theme="1"/>
      <name val="Sylfaen"/>
      <family val="2"/>
      <scheme val="minor"/>
    </font>
    <font>
      <sz val="10"/>
      <color theme="1"/>
      <name val="Sylfaen"/>
      <family val="2"/>
      <scheme val="minor"/>
    </font>
    <font>
      <i/>
      <sz val="10"/>
      <color theme="1"/>
      <name val="Sylfaen"/>
      <family val="1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b/>
      <sz val="11"/>
      <color theme="4"/>
      <name val="Calibri"/>
      <family val="2"/>
    </font>
    <font>
      <b/>
      <sz val="12"/>
      <color rgb="FF0070C0"/>
      <name val="Calibri"/>
      <family val="2"/>
    </font>
    <font>
      <b/>
      <sz val="11"/>
      <color theme="3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10"/>
      <color theme="1"/>
      <name val="Calibri"/>
      <family val="2"/>
    </font>
    <font>
      <sz val="10"/>
      <color rgb="FFC00000"/>
      <name val="Calibri"/>
      <family val="2"/>
    </font>
    <font>
      <sz val="12"/>
      <color theme="1"/>
      <name val="Calibri"/>
      <family val="2"/>
    </font>
    <font>
      <b/>
      <sz val="11"/>
      <color rgb="FFC00000"/>
      <name val="Sylfaen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1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0" fontId="8" fillId="2" borderId="0" xfId="2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64" fontId="13" fillId="2" borderId="9" xfId="1" applyNumberFormat="1" applyFont="1" applyFill="1" applyBorder="1" applyAlignment="1">
      <alignment horizontal="center" vertical="center"/>
    </xf>
    <xf numFmtId="164" fontId="14" fillId="2" borderId="8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2" borderId="0" xfId="1" applyNumberFormat="1" applyFont="1" applyFill="1" applyBorder="1" applyAlignment="1">
      <alignment horizontal="center" vertical="center"/>
    </xf>
    <xf numFmtId="164" fontId="14" fillId="2" borderId="7" xfId="1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64" fontId="13" fillId="3" borderId="9" xfId="1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64" fontId="13" fillId="3" borderId="0" xfId="1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64" fontId="13" fillId="2" borderId="5" xfId="1" applyNumberFormat="1" applyFont="1" applyFill="1" applyBorder="1" applyAlignment="1">
      <alignment horizontal="center" vertical="center"/>
    </xf>
    <xf numFmtId="164" fontId="14" fillId="2" borderId="4" xfId="1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0" fontId="7" fillId="3" borderId="0" xfId="2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right" vertical="center" wrapText="1"/>
    </xf>
    <xf numFmtId="0" fontId="13" fillId="0" borderId="0" xfId="0" applyFont="1"/>
    <xf numFmtId="9" fontId="13" fillId="0" borderId="0" xfId="2" applyFont="1"/>
    <xf numFmtId="0" fontId="13" fillId="0" borderId="0" xfId="0" applyFont="1" applyAlignment="1">
      <alignment horizontal="center" vertical="center" wrapText="1"/>
    </xf>
    <xf numFmtId="0" fontId="13" fillId="2" borderId="0" xfId="0" applyFont="1" applyFill="1"/>
    <xf numFmtId="0" fontId="1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left" vertical="center" wrapText="1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/>
    </xf>
    <xf numFmtId="0" fontId="20" fillId="4" borderId="16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43" fontId="23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left" vertical="center" wrapText="1" readingOrder="1"/>
    </xf>
    <xf numFmtId="43" fontId="24" fillId="0" borderId="1" xfId="1" applyFont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left" vertical="center" wrapText="1" readingOrder="1"/>
    </xf>
    <xf numFmtId="43" fontId="15" fillId="0" borderId="1" xfId="1" applyFont="1" applyBorder="1" applyAlignment="1">
      <alignment horizontal="center" vertical="center" wrapText="1" readingOrder="1"/>
    </xf>
    <xf numFmtId="0" fontId="19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vertical="center"/>
    </xf>
    <xf numFmtId="10" fontId="0" fillId="0" borderId="0" xfId="2" applyNumberFormat="1" applyFont="1"/>
    <xf numFmtId="43" fontId="0" fillId="0" borderId="0" xfId="1" applyFont="1"/>
    <xf numFmtId="0" fontId="13" fillId="2" borderId="0" xfId="0" applyFont="1" applyFill="1" applyBorder="1" applyAlignment="1">
      <alignment horizontal="left" vertical="center"/>
    </xf>
    <xf numFmtId="165" fontId="13" fillId="2" borderId="0" xfId="2" applyNumberFormat="1" applyFont="1" applyFill="1" applyBorder="1" applyAlignment="1">
      <alignment horizontal="center" vertical="center"/>
    </xf>
    <xf numFmtId="10" fontId="13" fillId="2" borderId="0" xfId="2" applyNumberFormat="1" applyFont="1" applyFill="1" applyBorder="1" applyAlignment="1">
      <alignment horizontal="center" vertical="center"/>
    </xf>
    <xf numFmtId="0" fontId="26" fillId="2" borderId="15" xfId="3" applyFont="1" applyFill="1" applyBorder="1" applyAlignment="1">
      <alignment horizontal="center" vertical="center"/>
    </xf>
    <xf numFmtId="0" fontId="26" fillId="2" borderId="15" xfId="3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165" fontId="13" fillId="5" borderId="0" xfId="2" applyNumberFormat="1" applyFont="1" applyFill="1" applyBorder="1" applyAlignment="1">
      <alignment horizontal="center" vertical="center"/>
    </xf>
    <xf numFmtId="10" fontId="13" fillId="5" borderId="0" xfId="2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0" fillId="4" borderId="16" xfId="0" applyFont="1" applyFill="1" applyBorder="1" applyAlignment="1">
      <alignment horizontal="left" vertical="center"/>
    </xf>
    <xf numFmtId="0" fontId="20" fillId="4" borderId="18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2" borderId="3" xfId="0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14" fillId="2" borderId="13" xfId="2" applyFont="1" applyFill="1" applyBorder="1" applyAlignment="1">
      <alignment horizontal="center" vertical="center"/>
    </xf>
    <xf numFmtId="9" fontId="14" fillId="2" borderId="8" xfId="2" applyFont="1" applyFill="1" applyBorder="1" applyAlignment="1">
      <alignment horizontal="center" vertical="center"/>
    </xf>
    <xf numFmtId="9" fontId="14" fillId="3" borderId="11" xfId="2" applyFont="1" applyFill="1" applyBorder="1" applyAlignment="1">
      <alignment horizontal="center" vertical="center"/>
    </xf>
    <xf numFmtId="9" fontId="14" fillId="3" borderId="8" xfId="2" applyFont="1" applyFill="1" applyBorder="1" applyAlignment="1">
      <alignment horizontal="center" vertical="center"/>
    </xf>
    <xf numFmtId="9" fontId="14" fillId="2" borderId="7" xfId="2" applyFont="1" applyFill="1" applyBorder="1" applyAlignment="1">
      <alignment horizontal="center" vertical="center"/>
    </xf>
    <xf numFmtId="9" fontId="14" fillId="2" borderId="4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4">
    <cellStyle name="Comma" xfId="1" builtinId="3"/>
    <cellStyle name="Heading 4" xfId="3" builtinId="19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ka-GE" sz="1100">
                <a:latin typeface="Calibri" panose="020F0502020204030204" pitchFamily="34" charset="0"/>
                <a:cs typeface="Calibri" panose="020F0502020204030204" pitchFamily="34" charset="0"/>
              </a:rPr>
              <a:t>სახელმწიფო ბიუჯეტი / ქუთაისის ბიუჯეტი</a:t>
            </a:r>
            <a:endParaRPr lang="en-US" sz="1100"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14308333333333331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ka-G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dk1">
                  <a:tint val="88500"/>
                </a:schemeClr>
              </a:outerShdw>
            </a:effectLst>
          </c:spPr>
          <c:marker>
            <c:symbol val="none"/>
          </c:marker>
          <c:dLbls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tint val="88500"/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Sheet2!$B$5:$F$5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Sheet2!$B$4:$F$4</c:f>
              <c:numCache>
                <c:formatCode>0.00%</c:formatCode>
                <c:ptCount val="5"/>
                <c:pt idx="0">
                  <c:v>6.9635575792540783E-3</c:v>
                </c:pt>
                <c:pt idx="1">
                  <c:v>5.6890711813995468E-3</c:v>
                </c:pt>
                <c:pt idx="2">
                  <c:v>5.5600559628525056E-3</c:v>
                </c:pt>
                <c:pt idx="3">
                  <c:v>6.1007523784543331E-3</c:v>
                </c:pt>
                <c:pt idx="4">
                  <c:v>6.2222504022725533E-3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C0-4C63-A27A-04DAFE0E87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24399615"/>
        <c:axId val="1424416255"/>
      </c:lineChart>
      <c:catAx>
        <c:axId val="142439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a-GE"/>
          </a:p>
        </c:txPr>
        <c:crossAx val="1424416255"/>
        <c:crosses val="autoZero"/>
        <c:auto val="1"/>
        <c:lblAlgn val="ctr"/>
        <c:lblOffset val="100"/>
        <c:noMultiLvlLbl val="0"/>
      </c:catAx>
      <c:valAx>
        <c:axId val="1424416255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42439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tint val="885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ka-GE" sz="1000" b="1" i="0" u="none" strike="noStrike" kern="1200" cap="all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ka-GE" sz="1000" b="1" i="0" u="none" strike="noStrike" kern="1200" cap="all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 pitchFamily="34" charset="0"/>
                <a:ea typeface="+mn-ea"/>
                <a:cs typeface="Calibri" panose="020F0502020204030204" pitchFamily="34" charset="0"/>
              </a:rPr>
              <a:t>ქუთაისი, შემოსულობების სტრუქტურა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ka-GE" sz="1000" b="1" i="0" u="none" strike="noStrike" kern="1200" cap="all" spc="5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ka-G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777777777777778E-2"/>
          <c:y val="0.17687518226888305"/>
          <c:w val="0.89166666666666661"/>
          <c:h val="0.7629396325459317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36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7CA-43BD-93F0-D75B985B6B7D}"/>
              </c:ext>
            </c:extLst>
          </c:dPt>
          <c:dPt>
            <c:idx val="1"/>
            <c:bubble3D val="0"/>
            <c:explosion val="28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7CA-43BD-93F0-D75B985B6B7D}"/>
              </c:ext>
            </c:extLst>
          </c:dPt>
          <c:dPt>
            <c:idx val="2"/>
            <c:bubble3D val="0"/>
            <c:explosion val="52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7CA-43BD-93F0-D75B985B6B7D}"/>
              </c:ext>
            </c:extLst>
          </c:dPt>
          <c:dLbls>
            <c:dLbl>
              <c:idx val="0"/>
              <c:layout>
                <c:manualLayout>
                  <c:x val="-0.13075240594925636"/>
                  <c:y val="0.101851487314085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CA-43BD-93F0-D75B985B6B7D}"/>
                </c:ext>
              </c:extLst>
            </c:dLbl>
            <c:dLbl>
              <c:idx val="2"/>
              <c:layout>
                <c:manualLayout>
                  <c:x val="8.3770341207349081E-2"/>
                  <c:y val="0.1207826625838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CA-43BD-93F0-D75B985B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Sheet1!$B$2:$B$4</c:f>
              <c:strCache>
                <c:ptCount val="3"/>
                <c:pt idx="0">
                  <c:v>გადასახადები</c:v>
                </c:pt>
                <c:pt idx="1">
                  <c:v>გრანტები</c:v>
                </c:pt>
                <c:pt idx="2">
                  <c:v>სხვა</c:v>
                </c:pt>
              </c:strCache>
            </c:strRef>
          </c:cat>
          <c:val>
            <c:numRef>
              <c:f>Sheet1!$E$2:$E$4</c:f>
              <c:numCache>
                <c:formatCode>_(* #,##0.00_);_(* \(#,##0.00\);_(* "-"??_);_(@_)</c:formatCode>
                <c:ptCount val="3"/>
                <c:pt idx="0">
                  <c:v>12771.894750000009</c:v>
                </c:pt>
                <c:pt idx="1">
                  <c:v>37414.918980000002</c:v>
                </c:pt>
                <c:pt idx="2">
                  <c:v>8725.3152300000002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CA-43BD-93F0-D75B985B6B7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a-GE" sz="1000" b="1" i="0" baseline="0"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ქუთაისი, შემოსულობების სტრუქტურა 2019</a:t>
            </a:r>
            <a:endParaRPr lang="ka-GE" sz="1000" b="1">
              <a:effectLst/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2510485564304462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a-G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666666666666664E-2"/>
          <c:y val="0.15835666375036453"/>
          <c:w val="0.9027777777777779"/>
          <c:h val="0.76756926217556143"/>
        </c:manualLayout>
      </c:layout>
      <c:pie3DChart>
        <c:varyColors val="1"/>
        <c:ser>
          <c:idx val="0"/>
          <c:order val="0"/>
          <c:explosion val="24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772-4FE9-B230-04826EDED6A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772-4FE9-B230-04826EDED6A0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772-4FE9-B230-04826EDED6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Sheet1!$B$2:$B$4</c:f>
              <c:strCache>
                <c:ptCount val="3"/>
                <c:pt idx="0">
                  <c:v>გადასახადები</c:v>
                </c:pt>
                <c:pt idx="1">
                  <c:v>გრანტები</c:v>
                </c:pt>
                <c:pt idx="2">
                  <c:v>სხვა</c:v>
                </c:pt>
              </c:strCache>
            </c:strRef>
          </c:cat>
          <c:val>
            <c:numRef>
              <c:f>Sheet1!$F$2:$F$4</c:f>
              <c:numCache>
                <c:formatCode>_(* #,##0.00_);_(* \(#,##0.00\);_(* "-"??_);_(@_)</c:formatCode>
                <c:ptCount val="3"/>
                <c:pt idx="0">
                  <c:v>44589.00232</c:v>
                </c:pt>
                <c:pt idx="1">
                  <c:v>11255.88653</c:v>
                </c:pt>
                <c:pt idx="2">
                  <c:v>9280.6427899999999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2-4FE9-B230-04826EDED6A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ka-GE" sz="900" b="1">
                <a:latin typeface="Calibri" panose="020F0502020204030204" pitchFamily="34" charset="0"/>
                <a:cs typeface="Calibri" panose="020F0502020204030204" pitchFamily="34" charset="0"/>
              </a:rPr>
              <a:t>ქუთაისი, შემოსულობების სტრუქტურა წლების მიხედვით (მლნ ₾)</a:t>
            </a:r>
            <a:endParaRPr lang="en-US" sz="900" b="1"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ka-G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გადასახადები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Sheet1!$C$2:$G$2</c:f>
              <c:numCache>
                <c:formatCode>_(* #,##0.00_);_(* \(#,##0.00\);_(* "-"??_);_(@_)</c:formatCode>
                <c:ptCount val="5"/>
                <c:pt idx="0">
                  <c:v>17175.504440000001</c:v>
                </c:pt>
                <c:pt idx="1">
                  <c:v>18727.901729999998</c:v>
                </c:pt>
                <c:pt idx="2">
                  <c:v>12771.894750000009</c:v>
                </c:pt>
                <c:pt idx="3">
                  <c:v>44589.00232</c:v>
                </c:pt>
                <c:pt idx="4">
                  <c:v>41370.585769999998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2-4C65-8FD7-7D8024AE328F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გრანტები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Sheet1!$C$3:$G$3</c:f>
              <c:numCache>
                <c:formatCode>_(* #,##0.00_);_(* \(#,##0.00\);_(* "-"??_);_(@_)</c:formatCode>
                <c:ptCount val="5"/>
                <c:pt idx="0">
                  <c:v>34371.405229999997</c:v>
                </c:pt>
                <c:pt idx="1">
                  <c:v>28420.843650000003</c:v>
                </c:pt>
                <c:pt idx="2">
                  <c:v>37414.918980000002</c:v>
                </c:pt>
                <c:pt idx="3">
                  <c:v>11255.88653</c:v>
                </c:pt>
                <c:pt idx="4">
                  <c:v>18075.168709999998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2-4C65-8FD7-7D8024AE328F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სხვა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Sheet1!$C$4:$G$4</c:f>
              <c:numCache>
                <c:formatCode>_(* #,##0.00_);_(* \(#,##0.00\);_(* "-"??_);_(@_)</c:formatCode>
                <c:ptCount val="5"/>
                <c:pt idx="0">
                  <c:v>8200.4143599999989</c:v>
                </c:pt>
                <c:pt idx="1">
                  <c:v>8321.4053600000007</c:v>
                </c:pt>
                <c:pt idx="2">
                  <c:v>8725.3152300000002</c:v>
                </c:pt>
                <c:pt idx="3">
                  <c:v>9280.6427899999999</c:v>
                </c:pt>
                <c:pt idx="4">
                  <c:v>5828.1411399999997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F2-4C65-8FD7-7D8024AE32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24377151"/>
        <c:axId val="1424372575"/>
      </c:barChart>
      <c:catAx>
        <c:axId val="1424377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a-GE"/>
          </a:p>
        </c:txPr>
        <c:crossAx val="1424372575"/>
        <c:crosses val="autoZero"/>
        <c:auto val="1"/>
        <c:lblAlgn val="ctr"/>
        <c:lblOffset val="100"/>
        <c:noMultiLvlLbl val="0"/>
      </c:catAx>
      <c:valAx>
        <c:axId val="1424372575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142437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a-G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5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ka-GE" sz="11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(ხარჯები და არაფინანსური აქტივების ზრდა) თვითმმართველი ბიუჯეტები / ნაერთი ბიუჯეტი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5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ka-G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'დეცენტრალიზაციის ხარისხი'!$A$2</c:f>
              <c:strCache>
                <c:ptCount val="1"/>
                <c:pt idx="0">
                  <c:v>(ხარჯები და არაფინანსური აქტივების ზრდა) თვითმმართველი ბიუჯეტი / ნაერთი ბიუჯეტი (%)</c:v>
                </c:pt>
              </c:strCache>
            </c:strRef>
          </c:tx>
          <c:spPr>
            <a:noFill/>
            <a:ln w="31750">
              <a:solidFill>
                <a:schemeClr val="accent1"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'დეცენტრალიზაციის ხარისხი'!$B$1:$G$1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'დეცენტრალიზაციის ხარისხი'!$B$2:$G$2</c:f>
              <c:numCache>
                <c:formatCode>0%</c:formatCode>
                <c:ptCount val="6"/>
                <c:pt idx="0">
                  <c:v>0.22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0.14000000000000001</c:v>
                </c:pt>
              </c:numCache>
            </c:numRef>
          </c:yVal>
          <c:bubbleSize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0-19B5-42E8-869C-08AB8755C0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647791391"/>
        <c:axId val="647791807"/>
      </c:bubbleChart>
      <c:valAx>
        <c:axId val="64779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a-GE"/>
          </a:p>
        </c:txPr>
        <c:crossAx val="647791807"/>
        <c:crosses val="autoZero"/>
        <c:crossBetween val="midCat"/>
      </c:valAx>
      <c:valAx>
        <c:axId val="64779180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47791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50" normalizeH="0" baseline="0">
                <a:solidFill>
                  <a:schemeClr val="tx1"/>
                </a:solidFill>
                <a:latin typeface="Calibri" panose="020F0502020204030204" pitchFamily="34" charset="0"/>
                <a:ea typeface="+mj-ea"/>
                <a:cs typeface="Calibri" panose="020F0502020204030204" pitchFamily="34" charset="0"/>
              </a:defRPr>
            </a:pPr>
            <a:r>
              <a:rPr lang="ka-GE" sz="11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(შემოსულობები) </a:t>
            </a:r>
            <a:r>
              <a:rPr lang="en-US" sz="11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                  </a:t>
            </a:r>
            <a:r>
              <a:rPr lang="ka-GE" sz="11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თვითმმართველი ბიუჯეტები / ნაერთი ბიუჯეტი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50" normalizeH="0" baseline="0">
              <a:solidFill>
                <a:schemeClr val="tx1"/>
              </a:solidFill>
              <a:latin typeface="Calibri" panose="020F0502020204030204" pitchFamily="34" charset="0"/>
              <a:ea typeface="+mj-ea"/>
              <a:cs typeface="Calibri" panose="020F0502020204030204" pitchFamily="34" charset="0"/>
            </a:defRPr>
          </a:pPr>
          <a:endParaRPr lang="ka-G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'დეცენტრალიზაციის ხარისხი'!$A$20</c:f>
              <c:strCache>
                <c:ptCount val="1"/>
                <c:pt idx="0">
                  <c:v>(საბიუჯეტო შემოსულობები) თვითმმართველი ერთეულები / ნაერთი ბიუჯეტი</c:v>
                </c:pt>
              </c:strCache>
            </c:strRef>
          </c:tx>
          <c:spPr>
            <a:noFill/>
            <a:ln w="31750"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'დეცენტრალიზაციის ხარისხი'!$B$19:$G$19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'დეცენტრალიზაციის ხარისხი'!$B$20:$G$20</c:f>
              <c:numCache>
                <c:formatCode>0%</c:formatCode>
                <c:ptCount val="6"/>
                <c:pt idx="0">
                  <c:v>0.09</c:v>
                </c:pt>
                <c:pt idx="1">
                  <c:v>0.11</c:v>
                </c:pt>
                <c:pt idx="2">
                  <c:v>0.11</c:v>
                </c:pt>
                <c:pt idx="3">
                  <c:v>0.1</c:v>
                </c:pt>
                <c:pt idx="4">
                  <c:v>0.17</c:v>
                </c:pt>
                <c:pt idx="5">
                  <c:v>0.16</c:v>
                </c:pt>
              </c:numCache>
            </c:numRef>
          </c:yVal>
          <c:bubbleSize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0-CBDB-4B4C-8B08-975317620B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659971327"/>
        <c:axId val="659963839"/>
      </c:bubbleChart>
      <c:valAx>
        <c:axId val="65997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a-GE"/>
          </a:p>
        </c:txPr>
        <c:crossAx val="659963839"/>
        <c:crosses val="autoZero"/>
        <c:crossBetween val="midCat"/>
      </c:valAx>
      <c:valAx>
        <c:axId val="65996383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59971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5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ka-GE"/>
              <a:t>გრანტები / ხარჯები და არაფინანსური აქტივების ზრდა (თვითმმართველი ერთეულების ბიუჯეტები)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5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ka-G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'დეცენტრალიზაციის ხარისხი'!$A$41</c:f>
              <c:strCache>
                <c:ptCount val="1"/>
                <c:pt idx="0">
                  <c:v> გრანტები / ხარჯები და არაფინანსური აქტივების ზრდა (თვითმმართველი ერთეულების ბიუჯეტები)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C000"/>
              </a:solidFill>
              <a:ln w="317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723-42CC-9F16-CE209672424D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317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23-42CC-9F16-CE20967242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'დეცენტრალიზაციის ხარისხი'!$B$40:$G$40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'დეცენტრალიზაციის ხარისხი'!$B$41:$G$41</c:f>
              <c:numCache>
                <c:formatCode>0%</c:formatCode>
                <c:ptCount val="6"/>
                <c:pt idx="0">
                  <c:v>0.6</c:v>
                </c:pt>
                <c:pt idx="1">
                  <c:v>0.41</c:v>
                </c:pt>
                <c:pt idx="2">
                  <c:v>0.45</c:v>
                </c:pt>
                <c:pt idx="3">
                  <c:v>0.6</c:v>
                </c:pt>
                <c:pt idx="4">
                  <c:v>0.18</c:v>
                </c:pt>
                <c:pt idx="5">
                  <c:v>0</c:v>
                </c:pt>
              </c:numCache>
            </c:numRef>
          </c:yVal>
          <c:bubbleSize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0-0723-42CC-9F16-CE20967242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817533567"/>
        <c:axId val="817543551"/>
      </c:bubbleChart>
      <c:valAx>
        <c:axId val="817533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a-GE"/>
          </a:p>
        </c:txPr>
        <c:crossAx val="817543551"/>
        <c:crosses val="autoZero"/>
        <c:crossBetween val="midCat"/>
      </c:valAx>
      <c:valAx>
        <c:axId val="81754355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17533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ka-GE"/>
              <a:t> (თვითმმართველი ერთეულების ბიუჯეტები)</a:t>
            </a:r>
            <a:r>
              <a:rPr lang="en-US"/>
              <a:t>  </a:t>
            </a:r>
            <a:r>
              <a:rPr lang="ka-GE"/>
              <a:t> ხარჯები და არაფინანსური აქტივების ზრდა / მშპ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ka-G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'დეცენტრალიზაციის ხარისხი'!$A$62</c:f>
              <c:strCache>
                <c:ptCount val="1"/>
                <c:pt idx="0">
                  <c:v> (თვითმმართველი ერთეულების ბიუჯეტები) ხარჯები და არაფინანსური აქტივების ზრდა / მშპ 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'დეცენტრალიზაციის ხარისხი'!$B$61:$G$61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'დეცენტრალიზაციის ხარისხი'!$B$62:$G$62</c:f>
              <c:numCache>
                <c:formatCode>0%</c:formatCode>
                <c:ptCount val="6"/>
                <c:pt idx="0">
                  <c:v>7.0000000000000007E-2</c:v>
                </c:pt>
                <c:pt idx="1">
                  <c:v>0.05</c:v>
                </c:pt>
                <c:pt idx="2">
                  <c:v>0.06</c:v>
                </c:pt>
                <c:pt idx="3">
                  <c:v>0.05</c:v>
                </c:pt>
                <c:pt idx="4">
                  <c:v>0.05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B-4177-89B4-3BEC37D2E8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823363439"/>
        <c:axId val="823415855"/>
      </c:barChart>
      <c:catAx>
        <c:axId val="82336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a-GE"/>
          </a:p>
        </c:txPr>
        <c:crossAx val="823415855"/>
        <c:crosses val="autoZero"/>
        <c:auto val="1"/>
        <c:lblAlgn val="ctr"/>
        <c:lblOffset val="100"/>
        <c:noMultiLvlLbl val="0"/>
      </c:catAx>
      <c:valAx>
        <c:axId val="823415855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23363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5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ka-GE"/>
              <a:t> (თვითმმართველი ერთეულების ბიუჯეტები) საგადასახადო შემოსავლები / შემოსულობები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5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ka-G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'დეცენტრალიზაციის ხარისხი'!$A$82</c:f>
              <c:strCache>
                <c:ptCount val="1"/>
                <c:pt idx="0">
                  <c:v> (თვითმმართველი ერთეულების ბიუჯეტები) საგადასახადო შემოსავლები / შემოსულობები </c:v>
                </c:pt>
              </c:strCache>
            </c:strRef>
          </c:tx>
          <c:spPr>
            <a:noFill/>
            <a:ln w="31750">
              <a:solidFill>
                <a:srgbClr val="7030A0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C000"/>
              </a:solidFill>
              <a:ln w="31750">
                <a:solidFill>
                  <a:srgbClr val="7030A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960-4FA6-9BB4-B32B5BEFC05D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31750">
                <a:solidFill>
                  <a:srgbClr val="7030A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60-4FA6-9BB4-B32B5BEFC0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a-G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'დეცენტრალიზაციის ხარისხი'!$B$81:$G$81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'დეცენტრალიზაციის ხარისხი'!$B$82:$G$82</c:f>
              <c:numCache>
                <c:formatCode>0%</c:formatCode>
                <c:ptCount val="6"/>
                <c:pt idx="0">
                  <c:v>0.23</c:v>
                </c:pt>
                <c:pt idx="1">
                  <c:v>0.37</c:v>
                </c:pt>
                <c:pt idx="2">
                  <c:v>0.37</c:v>
                </c:pt>
                <c:pt idx="3">
                  <c:v>0.33</c:v>
                </c:pt>
                <c:pt idx="4">
                  <c:v>0.67</c:v>
                </c:pt>
                <c:pt idx="5">
                  <c:v>0.82</c:v>
                </c:pt>
              </c:numCache>
            </c:numRef>
          </c:yVal>
          <c:bubbleSize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0-8960-4FA6-9BB4-B32B5BEFC0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817546463"/>
        <c:axId val="817524831"/>
      </c:bubbleChart>
      <c:valAx>
        <c:axId val="81754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a-GE"/>
          </a:p>
        </c:txPr>
        <c:crossAx val="817524831"/>
        <c:crosses val="autoZero"/>
        <c:crossBetween val="midCat"/>
      </c:valAx>
      <c:valAx>
        <c:axId val="81752483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17546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739140</xdr:colOff>
      <xdr:row>6</xdr:row>
      <xdr:rowOff>76200</xdr:rowOff>
    </xdr:from>
    <xdr:to>
      <xdr:col>9</xdr:col>
      <xdr:colOff>342900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472353-A34E-47DA-9C53-85DF464C6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152400</xdr:rowOff>
    </xdr:from>
    <xdr:to>
      <xdr:col>3</xdr:col>
      <xdr:colOff>259080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4F5363-CBD6-4EA7-B281-F1164E6B6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518160</xdr:colOff>
      <xdr:row>7</xdr:row>
      <xdr:rowOff>0</xdr:rowOff>
    </xdr:from>
    <xdr:to>
      <xdr:col>5</xdr:col>
      <xdr:colOff>1554480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D00868-103F-433C-8695-F483477F0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419100</xdr:colOff>
      <xdr:row>25</xdr:row>
      <xdr:rowOff>129540</xdr:rowOff>
    </xdr:from>
    <xdr:to>
      <xdr:col>5</xdr:col>
      <xdr:colOff>685800</xdr:colOff>
      <xdr:row>43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F1208A-3373-43CF-A821-04BA19146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1</xdr:row>
      <xdr:rowOff>175260</xdr:rowOff>
    </xdr:from>
    <xdr:to>
      <xdr:col>1</xdr:col>
      <xdr:colOff>1143000</xdr:colOff>
      <xdr:row>7</xdr:row>
      <xdr:rowOff>266700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8B83D2E0-42BF-4769-AAC0-2C070D24375D}"/>
            </a:ext>
          </a:extLst>
        </xdr:cNvPr>
        <xdr:cNvSpPr/>
      </xdr:nvSpPr>
      <xdr:spPr>
        <a:xfrm>
          <a:off x="1874520" y="358140"/>
          <a:ext cx="1089660" cy="1104900"/>
        </a:xfrm>
        <a:prstGeom prst="rightBrac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a-G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585046</xdr:colOff>
      <xdr:row>18</xdr:row>
      <xdr:rowOff>176107</xdr:rowOff>
    </xdr:from>
    <xdr:to>
      <xdr:col>17</xdr:col>
      <xdr:colOff>13546</xdr:colOff>
      <xdr:row>33</xdr:row>
      <xdr:rowOff>176107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B7FB22-6EA1-4EBE-A770-1D3F22697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539326</xdr:colOff>
      <xdr:row>36</xdr:row>
      <xdr:rowOff>4233</xdr:rowOff>
    </xdr:from>
    <xdr:to>
      <xdr:col>17</xdr:col>
      <xdr:colOff>28786</xdr:colOff>
      <xdr:row>51</xdr:row>
      <xdr:rowOff>4233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F93020-7D27-46A0-AADD-F6317D9A1E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502919</xdr:colOff>
      <xdr:row>69</xdr:row>
      <xdr:rowOff>167640</xdr:rowOff>
    </xdr:from>
    <xdr:to>
      <xdr:col>18</xdr:col>
      <xdr:colOff>50800</xdr:colOff>
      <xdr:row>86</xdr:row>
      <xdr:rowOff>160020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85F26E-C26E-465B-B596-0C601A8CFE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594361</xdr:colOff>
      <xdr:row>0</xdr:row>
      <xdr:rowOff>177799</xdr:rowOff>
    </xdr:from>
    <xdr:to>
      <xdr:col>16</xdr:col>
      <xdr:colOff>594361</xdr:colOff>
      <xdr:row>15</xdr:row>
      <xdr:rowOff>177799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3F6A76-7A75-4A92-9215-E35A70FB7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541020</xdr:colOff>
      <xdr:row>52</xdr:row>
      <xdr:rowOff>60960</xdr:rowOff>
    </xdr:from>
    <xdr:to>
      <xdr:col>17</xdr:col>
      <xdr:colOff>60960</xdr:colOff>
      <xdr:row>68</xdr:row>
      <xdr:rowOff>99060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5C0C9A3-8CC3-413A-AC14-9D0807A11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1</xdr:row>
      <xdr:rowOff>190500</xdr:rowOff>
    </xdr:from>
    <xdr:to>
      <xdr:col>2</xdr:col>
      <xdr:colOff>2118360</xdr:colOff>
      <xdr:row>5</xdr:row>
      <xdr:rowOff>358140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ED5EDA0A-D436-4B88-882A-D05A3FC2EEA4}"/>
            </a:ext>
          </a:extLst>
        </xdr:cNvPr>
        <xdr:cNvSpPr/>
      </xdr:nvSpPr>
      <xdr:spPr>
        <a:xfrm rot="10800000">
          <a:off x="1264920" y="365760"/>
          <a:ext cx="563880" cy="731520"/>
        </a:xfrm>
        <a:prstGeom prst="triangl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a-GE" sz="1100"/>
        </a:p>
      </xdr:txBody>
    </xdr:sp>
    <xdr:clientData/>
  </xdr:twoCellAnchor>
  <xdr:twoCellAnchor>
    <xdr:from>
      <xdr:col>2</xdr:col>
      <xdr:colOff>15240</xdr:colOff>
      <xdr:row>2</xdr:row>
      <xdr:rowOff>289560</xdr:rowOff>
    </xdr:from>
    <xdr:to>
      <xdr:col>3</xdr:col>
      <xdr:colOff>30480</xdr:colOff>
      <xdr:row>3</xdr:row>
      <xdr:rowOff>274320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2E046F-7C30-4448-8DF1-6686DF209D4C}"/>
            </a:ext>
          </a:extLst>
        </xdr:cNvPr>
        <xdr:cNvSpPr txBox="1"/>
      </xdr:nvSpPr>
      <xdr:spPr>
        <a:xfrm>
          <a:off x="1234440" y="548640"/>
          <a:ext cx="62484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a-GE" sz="1600">
              <a:solidFill>
                <a:srgbClr val="00B050"/>
              </a:solidFill>
              <a:latin typeface="Calibri" panose="020F0502020204030204" pitchFamily="34" charset="0"/>
              <a:cs typeface="Calibri" panose="020F0502020204030204" pitchFamily="34" charset="0"/>
            </a:rPr>
            <a:t>დეცენტრალიზაცია</a:t>
          </a:r>
        </a:p>
        <a:p>
          <a:pPr algn="ctr"/>
          <a:endParaRPr lang="ka-GE" sz="1600">
            <a:solidFill>
              <a:srgbClr val="00B05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1</xdr:row>
      <xdr:rowOff>281940</xdr:rowOff>
    </xdr:from>
    <xdr:to>
      <xdr:col>0</xdr:col>
      <xdr:colOff>662940</xdr:colOff>
      <xdr:row>3</xdr:row>
      <xdr:rowOff>60960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FECF3A1-BF7E-45FB-9DD7-D83752AD8AD7}"/>
            </a:ext>
          </a:extLst>
        </xdr:cNvPr>
        <xdr:cNvCxnSpPr/>
      </xdr:nvCxnSpPr>
      <xdr:spPr>
        <a:xfrm>
          <a:off x="662940" y="594360"/>
          <a:ext cx="0" cy="40386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1668780</xdr:colOff>
      <xdr:row>3</xdr:row>
      <xdr:rowOff>99060</xdr:rowOff>
    </xdr:from>
    <xdr:to>
      <xdr:col>2</xdr:col>
      <xdr:colOff>53340</xdr:colOff>
      <xdr:row>5</xdr:row>
      <xdr:rowOff>167640</xdr:rowOff>
    </xdr:to>
    <xdr:sp macro="" textlink="">
      <xdr:nvSpPr>
        <xdr:cNvPr id="13" name="Left Brace 12">
          <a:extLst>
            <a:ext uri="{FF2B5EF4-FFF2-40B4-BE49-F238E27FC236}">
              <a16:creationId xmlns:a16="http://schemas.microsoft.com/office/drawing/2014/main" id="{DC6D85A9-450F-4F39-A84C-E891177B1C4F}"/>
            </a:ext>
          </a:extLst>
        </xdr:cNvPr>
        <xdr:cNvSpPr/>
      </xdr:nvSpPr>
      <xdr:spPr>
        <a:xfrm>
          <a:off x="2941320" y="1036320"/>
          <a:ext cx="198120" cy="693420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a-GE" sz="1100"/>
        </a:p>
      </xdr:txBody>
    </xdr:sp>
    <xdr:clientData/>
  </xdr:twoCellAnchor>
  <xdr:twoCellAnchor>
    <xdr:from>
      <xdr:col>1</xdr:col>
      <xdr:colOff>45720</xdr:colOff>
      <xdr:row>1</xdr:row>
      <xdr:rowOff>160020</xdr:rowOff>
    </xdr:from>
    <xdr:to>
      <xdr:col>1</xdr:col>
      <xdr:colOff>1379220</xdr:colOff>
      <xdr:row>4</xdr:row>
      <xdr:rowOff>137160</xdr:rowOff>
    </xdr:to>
    <xdr:cxnSp macro="">
      <xdr:nvCxnSpPr>
        <xdr:cNvPr id="15" name="Connector: Elbow 14">
          <a:extLst>
            <a:ext uri="{FF2B5EF4-FFF2-40B4-BE49-F238E27FC236}">
              <a16:creationId xmlns:a16="http://schemas.microsoft.com/office/drawing/2014/main" id="{02DAAA7A-AEF4-4F12-9E4C-6DF157E692D7}"/>
            </a:ext>
          </a:extLst>
        </xdr:cNvPr>
        <xdr:cNvCxnSpPr/>
      </xdr:nvCxnSpPr>
      <xdr:spPr>
        <a:xfrm>
          <a:off x="1318260" y="472440"/>
          <a:ext cx="1333500" cy="914400"/>
        </a:xfrm>
        <a:prstGeom prst="bentConnector3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2270760</xdr:colOff>
      <xdr:row>6</xdr:row>
      <xdr:rowOff>0</xdr:rowOff>
    </xdr:from>
    <xdr:to>
      <xdr:col>2</xdr:col>
      <xdr:colOff>2278380</xdr:colOff>
      <xdr:row>7</xdr:row>
      <xdr:rowOff>30480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75D37DF6-848F-43AB-83C0-C5F76B8E6A98}"/>
            </a:ext>
          </a:extLst>
        </xdr:cNvPr>
        <xdr:cNvCxnSpPr/>
      </xdr:nvCxnSpPr>
      <xdr:spPr>
        <a:xfrm>
          <a:off x="5486400" y="1874520"/>
          <a:ext cx="7620" cy="34290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762000</xdr:colOff>
      <xdr:row>7</xdr:row>
      <xdr:rowOff>121920</xdr:rowOff>
    </xdr:from>
    <xdr:to>
      <xdr:col>2</xdr:col>
      <xdr:colOff>472440</xdr:colOff>
      <xdr:row>8</xdr:row>
      <xdr:rowOff>175260</xdr:rowOff>
    </xdr:to>
    <xdr:sp macro="" textlink="">
      <xdr:nvSpPr>
        <xdr:cNvPr id="18" name="Arrow: Bent-Up 17">
          <a:extLst>
            <a:ext uri="{FF2B5EF4-FFF2-40B4-BE49-F238E27FC236}">
              <a16:creationId xmlns:a16="http://schemas.microsoft.com/office/drawing/2014/main" id="{5E506BEC-A0C6-4545-BCCB-0F0864C587CF}"/>
            </a:ext>
          </a:extLst>
        </xdr:cNvPr>
        <xdr:cNvSpPr/>
      </xdr:nvSpPr>
      <xdr:spPr>
        <a:xfrm rot="10800000">
          <a:off x="2034540" y="2308860"/>
          <a:ext cx="1524000" cy="365760"/>
        </a:xfrm>
        <a:prstGeom prst="bentUpArrow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a-GE" sz="1100"/>
        </a:p>
      </xdr:txBody>
    </xdr:sp>
    <xdr:clientData/>
  </xdr:twoCellAnchor>
  <xdr:twoCellAnchor>
    <xdr:from>
      <xdr:col>1</xdr:col>
      <xdr:colOff>845820</xdr:colOff>
      <xdr:row>9</xdr:row>
      <xdr:rowOff>304800</xdr:rowOff>
    </xdr:from>
    <xdr:to>
      <xdr:col>1</xdr:col>
      <xdr:colOff>845820</xdr:colOff>
      <xdr:row>11</xdr:row>
      <xdr:rowOff>83820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3257CB57-9347-4C05-859D-A7BAB8D8C9E4}"/>
            </a:ext>
          </a:extLst>
        </xdr:cNvPr>
        <xdr:cNvCxnSpPr/>
      </xdr:nvCxnSpPr>
      <xdr:spPr>
        <a:xfrm>
          <a:off x="2118360" y="3116580"/>
          <a:ext cx="0" cy="40386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29F1-0306-48EE-9CB5-2CFC5EBCFA55}">
  <sheetPr>
    <pageSetUpPr fitToPage="1"/>
  </sheetPr>
  <dimension ref="A1:G25"/>
  <sheetViews>
    <sheetView view="pageBreakPreview" zoomScaleNormal="100" zoomScaleSheetLayoutView="100" workbookViewId="0">
      <selection activeCell="B13" sqref="A13:XFD13"/>
    </sheetView>
  </sheetViews>
  <sheetFormatPr defaultRowHeight="14.4" x14ac:dyDescent="0.3"/>
  <cols>
    <col min="1" max="1" width="14.5546875" style="75" customWidth="1"/>
    <col min="2" max="2" width="22.6640625" style="75" customWidth="1"/>
    <col min="3" max="7" width="25.77734375" style="75" customWidth="1"/>
    <col min="8" max="16384" width="8.88671875" style="75"/>
  </cols>
  <sheetData>
    <row r="1" spans="1:7" s="82" customFormat="1" ht="28.8" customHeight="1" x14ac:dyDescent="0.3">
      <c r="A1" s="84" t="s">
        <v>112</v>
      </c>
      <c r="B1" s="83" t="s">
        <v>111</v>
      </c>
      <c r="C1" s="83">
        <v>2016</v>
      </c>
      <c r="D1" s="83">
        <v>2017</v>
      </c>
      <c r="E1" s="83">
        <v>2018</v>
      </c>
      <c r="F1" s="83">
        <v>2019</v>
      </c>
      <c r="G1" s="83">
        <v>2020</v>
      </c>
    </row>
    <row r="2" spans="1:7" ht="19.95" customHeight="1" x14ac:dyDescent="0.3">
      <c r="A2" s="97" t="s">
        <v>110</v>
      </c>
      <c r="B2" s="80" t="s">
        <v>104</v>
      </c>
      <c r="C2" s="79">
        <v>326023.81579999998</v>
      </c>
      <c r="D2" s="79">
        <v>259584.17749999999</v>
      </c>
      <c r="E2" s="79">
        <v>249606.47547</v>
      </c>
      <c r="F2" s="79">
        <v>708992.34181000013</v>
      </c>
      <c r="G2" s="79">
        <v>617311.87083999999</v>
      </c>
    </row>
    <row r="3" spans="1:7" ht="19.95" customHeight="1" x14ac:dyDescent="0.3">
      <c r="A3" s="98"/>
      <c r="B3" s="80" t="s">
        <v>103</v>
      </c>
      <c r="C3" s="79">
        <v>246946.87400000001</v>
      </c>
      <c r="D3" s="79">
        <v>347711.51176000002</v>
      </c>
      <c r="E3" s="79">
        <v>579564.56659000006</v>
      </c>
      <c r="F3" s="79">
        <v>151112.11314</v>
      </c>
      <c r="G3" s="79">
        <v>108746.19837</v>
      </c>
    </row>
    <row r="4" spans="1:7" ht="19.95" customHeight="1" x14ac:dyDescent="0.3">
      <c r="A4" s="98"/>
      <c r="B4" s="80" t="s">
        <v>102</v>
      </c>
      <c r="C4" s="79">
        <v>144318.88944999996</v>
      </c>
      <c r="D4" s="79">
        <v>182517.80393999998</v>
      </c>
      <c r="E4" s="79">
        <v>209853.61345000003</v>
      </c>
      <c r="F4" s="79">
        <v>241070.24345000004</v>
      </c>
      <c r="G4" s="79">
        <v>142386.55595000001</v>
      </c>
    </row>
    <row r="5" spans="1:7" s="76" customFormat="1" ht="19.95" customHeight="1" x14ac:dyDescent="0.3">
      <c r="A5" s="99"/>
      <c r="B5" s="78" t="s">
        <v>101</v>
      </c>
      <c r="C5" s="81">
        <f>SUM(C2:C4)</f>
        <v>717289.57924999995</v>
      </c>
      <c r="D5" s="81">
        <f>SUM(D2:D4)</f>
        <v>789813.49320000003</v>
      </c>
      <c r="E5" s="81">
        <f>SUM(E2:E4)</f>
        <v>1039024.6555100002</v>
      </c>
      <c r="F5" s="81">
        <f>SUM(F2:F4)</f>
        <v>1101174.6984000001</v>
      </c>
      <c r="G5" s="81">
        <f>SUM(G2:G4)</f>
        <v>868444.62516000005</v>
      </c>
    </row>
    <row r="6" spans="1:7" ht="19.95" customHeight="1" x14ac:dyDescent="0.3">
      <c r="A6" s="97" t="s">
        <v>109</v>
      </c>
      <c r="B6" s="80" t="s">
        <v>104</v>
      </c>
      <c r="C6" s="79">
        <v>35081.850840000006</v>
      </c>
      <c r="D6" s="79">
        <v>30907.819390000004</v>
      </c>
      <c r="E6" s="79">
        <v>32055.005730000001</v>
      </c>
      <c r="F6" s="79">
        <v>80404.645239999983</v>
      </c>
      <c r="G6" s="79">
        <v>62478.577750000004</v>
      </c>
    </row>
    <row r="7" spans="1:7" ht="19.95" customHeight="1" x14ac:dyDescent="0.3">
      <c r="A7" s="98"/>
      <c r="B7" s="80" t="s">
        <v>103</v>
      </c>
      <c r="C7" s="79">
        <v>51564</v>
      </c>
      <c r="D7" s="79">
        <v>82154.5</v>
      </c>
      <c r="E7" s="79">
        <v>81242.057440000004</v>
      </c>
      <c r="F7" s="79">
        <v>38463.157130000007</v>
      </c>
      <c r="G7" s="79">
        <v>60777.56</v>
      </c>
    </row>
    <row r="8" spans="1:7" ht="19.95" customHeight="1" x14ac:dyDescent="0.3">
      <c r="A8" s="98"/>
      <c r="B8" s="80" t="s">
        <v>102</v>
      </c>
      <c r="C8" s="79">
        <v>33231.062749999997</v>
      </c>
      <c r="D8" s="79">
        <v>42428.383459999997</v>
      </c>
      <c r="E8" s="79">
        <v>48950.808540000013</v>
      </c>
      <c r="F8" s="79">
        <v>49551.194060000002</v>
      </c>
      <c r="G8" s="79">
        <v>17500.937959999999</v>
      </c>
    </row>
    <row r="9" spans="1:7" s="76" customFormat="1" ht="19.95" customHeight="1" x14ac:dyDescent="0.3">
      <c r="A9" s="99"/>
      <c r="B9" s="78" t="s">
        <v>101</v>
      </c>
      <c r="C9" s="81">
        <f>SUM(C6:C8)</f>
        <v>119876.91359</v>
      </c>
      <c r="D9" s="81">
        <f>SUM(D6:D8)</f>
        <v>155490.70285</v>
      </c>
      <c r="E9" s="81">
        <f>SUM(E6:E8)</f>
        <v>162247.87171000004</v>
      </c>
      <c r="F9" s="81">
        <f>SUM(F6:F8)</f>
        <v>168418.99643</v>
      </c>
      <c r="G9" s="81">
        <f>SUM(G6:G8)</f>
        <v>140757.07571</v>
      </c>
    </row>
    <row r="10" spans="1:7" ht="19.95" customHeight="1" x14ac:dyDescent="0.3">
      <c r="A10" s="97" t="s">
        <v>108</v>
      </c>
      <c r="B10" s="80" t="s">
        <v>104</v>
      </c>
      <c r="C10" s="79">
        <v>17175.504440000001</v>
      </c>
      <c r="D10" s="79">
        <v>18727.901729999998</v>
      </c>
      <c r="E10" s="79">
        <v>12771.894750000009</v>
      </c>
      <c r="F10" s="79">
        <v>44589.00232</v>
      </c>
      <c r="G10" s="79">
        <v>41370.585769999998</v>
      </c>
    </row>
    <row r="11" spans="1:7" ht="19.95" customHeight="1" x14ac:dyDescent="0.3">
      <c r="A11" s="98"/>
      <c r="B11" s="80" t="s">
        <v>103</v>
      </c>
      <c r="C11" s="79">
        <v>34371.405229999997</v>
      </c>
      <c r="D11" s="79">
        <v>28420.843650000003</v>
      </c>
      <c r="E11" s="79">
        <v>37414.918980000002</v>
      </c>
      <c r="F11" s="79">
        <v>11255.88653</v>
      </c>
      <c r="G11" s="79">
        <v>18075.168709999998</v>
      </c>
    </row>
    <row r="12" spans="1:7" ht="19.95" customHeight="1" x14ac:dyDescent="0.3">
      <c r="A12" s="98"/>
      <c r="B12" s="80" t="s">
        <v>102</v>
      </c>
      <c r="C12" s="79">
        <v>8200.4143599999989</v>
      </c>
      <c r="D12" s="79">
        <v>8321.4053600000007</v>
      </c>
      <c r="E12" s="79">
        <v>8725.3152300000002</v>
      </c>
      <c r="F12" s="79">
        <v>9280.6427899999999</v>
      </c>
      <c r="G12" s="79">
        <v>5828.1411399999997</v>
      </c>
    </row>
    <row r="13" spans="1:7" s="76" customFormat="1" ht="19.95" customHeight="1" x14ac:dyDescent="0.3">
      <c r="A13" s="99"/>
      <c r="B13" s="78" t="s">
        <v>101</v>
      </c>
      <c r="C13" s="81">
        <f>SUM(C10:C12)</f>
        <v>59747.324029999989</v>
      </c>
      <c r="D13" s="81">
        <f>SUM(D10:D12)</f>
        <v>55470.150739999997</v>
      </c>
      <c r="E13" s="81">
        <f>SUM(E10:E12)</f>
        <v>58912.128960000009</v>
      </c>
      <c r="F13" s="81">
        <f>SUM(F10:F12)</f>
        <v>65125.531640000001</v>
      </c>
      <c r="G13" s="81">
        <f>SUM(G10:G12)</f>
        <v>65273.895619999996</v>
      </c>
    </row>
    <row r="14" spans="1:7" ht="19.95" customHeight="1" x14ac:dyDescent="0.3">
      <c r="A14" s="97" t="s">
        <v>107</v>
      </c>
      <c r="B14" s="80" t="s">
        <v>104</v>
      </c>
      <c r="C14" s="79">
        <v>11713.611830000002</v>
      </c>
      <c r="D14" s="79">
        <v>11098.737500000001</v>
      </c>
      <c r="E14" s="79">
        <v>10570.245489999999</v>
      </c>
      <c r="F14" s="79">
        <v>13978.0852</v>
      </c>
      <c r="G14" s="79">
        <v>13688.784470000001</v>
      </c>
    </row>
    <row r="15" spans="1:7" ht="19.95" customHeight="1" x14ac:dyDescent="0.3">
      <c r="A15" s="98"/>
      <c r="B15" s="80" t="s">
        <v>103</v>
      </c>
      <c r="C15" s="79">
        <v>5553.0122300000003</v>
      </c>
      <c r="D15" s="79">
        <v>4194.8085799999999</v>
      </c>
      <c r="E15" s="79">
        <v>5633.0694499999991</v>
      </c>
      <c r="F15" s="79">
        <v>5497.0450300000002</v>
      </c>
      <c r="G15" s="79">
        <v>7184.7528299999994</v>
      </c>
    </row>
    <row r="16" spans="1:7" ht="19.95" customHeight="1" x14ac:dyDescent="0.3">
      <c r="A16" s="98"/>
      <c r="B16" s="80" t="s">
        <v>102</v>
      </c>
      <c r="C16" s="79">
        <v>4024.2428000000004</v>
      </c>
      <c r="D16" s="79">
        <v>3688.1653500000007</v>
      </c>
      <c r="E16" s="79">
        <v>3331.4635499999999</v>
      </c>
      <c r="F16" s="79">
        <v>4648.11661</v>
      </c>
      <c r="G16" s="79">
        <v>6263.7674000000006</v>
      </c>
    </row>
    <row r="17" spans="1:7" s="76" customFormat="1" ht="19.95" customHeight="1" x14ac:dyDescent="0.3">
      <c r="A17" s="99"/>
      <c r="B17" s="78" t="s">
        <v>101</v>
      </c>
      <c r="C17" s="81">
        <f>SUM(C14:C16)</f>
        <v>21290.866860000002</v>
      </c>
      <c r="D17" s="81">
        <f>SUM(D14:D16)</f>
        <v>18981.711429999999</v>
      </c>
      <c r="E17" s="81">
        <f>SUM(E14:E16)</f>
        <v>19534.778489999997</v>
      </c>
      <c r="F17" s="81">
        <f>SUM(F14:F16)</f>
        <v>24123.24684</v>
      </c>
      <c r="G17" s="81">
        <f>SUM(G14:G16)</f>
        <v>27137.304700000001</v>
      </c>
    </row>
    <row r="18" spans="1:7" ht="19.95" customHeight="1" x14ac:dyDescent="0.3">
      <c r="A18" s="95" t="s">
        <v>106</v>
      </c>
      <c r="B18" s="80" t="s">
        <v>104</v>
      </c>
      <c r="C18" s="79">
        <v>14451.403920000001</v>
      </c>
      <c r="D18" s="79">
        <v>14077.001420000001</v>
      </c>
      <c r="E18" s="79">
        <v>14708.75693</v>
      </c>
      <c r="F18" s="79">
        <v>34789.460359999997</v>
      </c>
      <c r="G18" s="79">
        <v>34936.355540000004</v>
      </c>
    </row>
    <row r="19" spans="1:7" ht="19.95" customHeight="1" x14ac:dyDescent="0.3">
      <c r="A19" s="96"/>
      <c r="B19" s="80" t="s">
        <v>103</v>
      </c>
      <c r="C19" s="79">
        <v>19373.621030000002</v>
      </c>
      <c r="D19" s="79">
        <v>17758.714409999997</v>
      </c>
      <c r="E19" s="79">
        <v>23605.50677</v>
      </c>
      <c r="F19" s="79">
        <v>13997.74451</v>
      </c>
      <c r="G19" s="79">
        <v>16082.823899999999</v>
      </c>
    </row>
    <row r="20" spans="1:7" ht="19.95" customHeight="1" x14ac:dyDescent="0.3">
      <c r="A20" s="96"/>
      <c r="B20" s="80" t="s">
        <v>102</v>
      </c>
      <c r="C20" s="79">
        <v>4870.1169999999993</v>
      </c>
      <c r="D20" s="79">
        <v>5928.0780400000003</v>
      </c>
      <c r="E20" s="79">
        <v>5789.57456</v>
      </c>
      <c r="F20" s="79">
        <v>8087.9363599999997</v>
      </c>
      <c r="G20" s="79">
        <v>4053.7224200000001</v>
      </c>
    </row>
    <row r="21" spans="1:7" s="76" customFormat="1" ht="19.95" customHeight="1" x14ac:dyDescent="0.3">
      <c r="A21" s="100"/>
      <c r="B21" s="78" t="s">
        <v>101</v>
      </c>
      <c r="C21" s="81">
        <f>SUM(C18:C20)</f>
        <v>38695.141950000005</v>
      </c>
      <c r="D21" s="81">
        <f>SUM(D18:D20)</f>
        <v>37763.793869999994</v>
      </c>
      <c r="E21" s="81">
        <f>SUM(E18:E20)</f>
        <v>44103.838259999997</v>
      </c>
      <c r="F21" s="81">
        <f>SUM(F18:F20)</f>
        <v>56875.141230000001</v>
      </c>
      <c r="G21" s="81">
        <f>SUM(G18:G20)</f>
        <v>55072.901860000005</v>
      </c>
    </row>
    <row r="22" spans="1:7" ht="20.399999999999999" customHeight="1" x14ac:dyDescent="0.3">
      <c r="A22" s="95" t="s">
        <v>105</v>
      </c>
      <c r="B22" s="80" t="s">
        <v>104</v>
      </c>
      <c r="C22" s="79">
        <v>7986800</v>
      </c>
      <c r="D22" s="79">
        <v>8991300</v>
      </c>
      <c r="E22" s="79">
        <v>9695900</v>
      </c>
      <c r="F22" s="79">
        <v>9665600</v>
      </c>
      <c r="G22" s="79">
        <v>9364800</v>
      </c>
    </row>
    <row r="23" spans="1:7" ht="21" customHeight="1" x14ac:dyDescent="0.3">
      <c r="A23" s="96"/>
      <c r="B23" s="80" t="s">
        <v>103</v>
      </c>
      <c r="C23" s="79">
        <v>296800</v>
      </c>
      <c r="D23" s="79">
        <v>289900</v>
      </c>
      <c r="E23" s="79">
        <v>339400</v>
      </c>
      <c r="F23" s="79">
        <v>420200</v>
      </c>
      <c r="G23" s="79">
        <v>409000</v>
      </c>
    </row>
    <row r="24" spans="1:7" ht="20.399999999999999" customHeight="1" x14ac:dyDescent="0.3">
      <c r="A24" s="96"/>
      <c r="B24" s="80" t="s">
        <v>102</v>
      </c>
      <c r="C24" s="79">
        <v>296400</v>
      </c>
      <c r="D24" s="79">
        <v>469100</v>
      </c>
      <c r="E24" s="79">
        <v>560300</v>
      </c>
      <c r="F24" s="79">
        <v>589200</v>
      </c>
      <c r="G24" s="79">
        <v>716600</v>
      </c>
    </row>
    <row r="25" spans="1:7" s="76" customFormat="1" x14ac:dyDescent="0.3">
      <c r="A25" s="96"/>
      <c r="B25" s="78" t="s">
        <v>101</v>
      </c>
      <c r="C25" s="77">
        <f>SUM(C22:C24)</f>
        <v>8580000</v>
      </c>
      <c r="D25" s="77">
        <f>SUM(D22:D24)</f>
        <v>9750300</v>
      </c>
      <c r="E25" s="77">
        <f>SUM(E22:E24)</f>
        <v>10595600</v>
      </c>
      <c r="F25" s="77">
        <f>SUM(F22:F24)</f>
        <v>10675000</v>
      </c>
      <c r="G25" s="77">
        <f>SUM(G22:G24)</f>
        <v>10490400</v>
      </c>
    </row>
  </sheetData>
  <mergeCells count="6">
    <mergeCell ref="A22:A25"/>
    <mergeCell ref="A2:A5"/>
    <mergeCell ref="A6:A9"/>
    <mergeCell ref="A10:A13"/>
    <mergeCell ref="A14:A17"/>
    <mergeCell ref="A18:A21"/>
  </mergeCells>
  <pageMargins left="0.25" right="0.25" top="0.75" bottom="0.75" header="0.3" footer="0.3"/>
  <pageSetup paperSize="8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7836-0EF8-4ACB-874A-C5E615678E38}">
  <dimension ref="A1:K10"/>
  <sheetViews>
    <sheetView view="pageBreakPreview" zoomScale="120" zoomScaleNormal="100" zoomScaleSheetLayoutView="120" workbookViewId="0">
      <selection activeCell="B2" sqref="B2:J8"/>
    </sheetView>
  </sheetViews>
  <sheetFormatPr defaultRowHeight="30" customHeight="1" x14ac:dyDescent="0.3"/>
  <cols>
    <col min="1" max="1" width="3.5546875" style="6" customWidth="1"/>
    <col min="2" max="2" width="48.33203125" style="6" bestFit="1" customWidth="1"/>
    <col min="3" max="5" width="9.44140625" style="6" bestFit="1" customWidth="1"/>
    <col min="6" max="10" width="10.44140625" style="6" bestFit="1" customWidth="1"/>
    <col min="11" max="16384" width="8.88671875" style="6"/>
  </cols>
  <sheetData>
    <row r="1" spans="1:11" ht="30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45" customHeight="1" x14ac:dyDescent="0.3">
      <c r="A2" s="2"/>
      <c r="B2" s="124" t="s">
        <v>121</v>
      </c>
      <c r="C2" s="124"/>
      <c r="D2" s="124"/>
      <c r="E2" s="124"/>
      <c r="F2" s="124"/>
      <c r="G2" s="124"/>
      <c r="H2" s="124"/>
      <c r="I2" s="124"/>
      <c r="J2" s="124"/>
    </row>
    <row r="3" spans="1:11" s="7" customFormat="1" ht="30" customHeight="1" thickBot="1" x14ac:dyDescent="0.35">
      <c r="A3" s="10"/>
      <c r="B3" s="43" t="s">
        <v>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  <c r="H3" s="43">
        <v>2018</v>
      </c>
      <c r="I3" s="43">
        <v>2019</v>
      </c>
      <c r="J3" s="43">
        <v>2020</v>
      </c>
      <c r="K3" s="10"/>
    </row>
    <row r="4" spans="1:11" ht="30" customHeight="1" thickTop="1" x14ac:dyDescent="0.3">
      <c r="A4" s="2"/>
      <c r="B4" s="11" t="s">
        <v>1</v>
      </c>
      <c r="C4" s="12">
        <v>227</v>
      </c>
      <c r="D4" s="12">
        <v>140</v>
      </c>
      <c r="E4" s="12">
        <v>175</v>
      </c>
      <c r="F4" s="12">
        <v>175</v>
      </c>
      <c r="G4" s="12">
        <v>186</v>
      </c>
      <c r="H4" s="12">
        <v>243</v>
      </c>
      <c r="I4" s="12">
        <v>310</v>
      </c>
      <c r="J4" s="12">
        <v>360</v>
      </c>
      <c r="K4" s="2"/>
    </row>
    <row r="5" spans="1:11" ht="30" customHeight="1" x14ac:dyDescent="0.3">
      <c r="A5" s="2"/>
      <c r="B5" s="11" t="s">
        <v>2</v>
      </c>
      <c r="C5" s="12">
        <v>7694</v>
      </c>
      <c r="D5" s="12">
        <v>9157</v>
      </c>
      <c r="E5" s="12">
        <v>9891</v>
      </c>
      <c r="F5" s="12">
        <v>10374</v>
      </c>
      <c r="G5" s="12">
        <v>11618</v>
      </c>
      <c r="H5" s="12">
        <v>12691</v>
      </c>
      <c r="I5" s="12">
        <v>13249</v>
      </c>
      <c r="J5" s="12">
        <v>16383</v>
      </c>
      <c r="K5" s="2"/>
    </row>
    <row r="6" spans="1:11" ht="30" customHeight="1" x14ac:dyDescent="0.3">
      <c r="A6" s="2"/>
      <c r="B6" s="44" t="s">
        <v>12</v>
      </c>
      <c r="C6" s="45">
        <f>C4/C5</f>
        <v>2.9503509227969845E-2</v>
      </c>
      <c r="D6" s="45">
        <f t="shared" ref="D6:I6" si="0">D4/D5</f>
        <v>1.5288850060063339E-2</v>
      </c>
      <c r="E6" s="45">
        <f t="shared" si="0"/>
        <v>1.7692852087756547E-2</v>
      </c>
      <c r="F6" s="45">
        <f t="shared" si="0"/>
        <v>1.6869095816464237E-2</v>
      </c>
      <c r="G6" s="45">
        <f t="shared" si="0"/>
        <v>1.6009640213461868E-2</v>
      </c>
      <c r="H6" s="45">
        <f t="shared" si="0"/>
        <v>1.9147427310692616E-2</v>
      </c>
      <c r="I6" s="45">
        <f t="shared" si="0"/>
        <v>2.3397992301305758E-2</v>
      </c>
      <c r="J6" s="45">
        <f>J4/J5</f>
        <v>2.1973997436366965E-2</v>
      </c>
      <c r="K6" s="2"/>
    </row>
    <row r="7" spans="1:11" s="9" customFormat="1" ht="30" customHeight="1" x14ac:dyDescent="0.3">
      <c r="A7" s="8"/>
      <c r="B7" s="13" t="s">
        <v>13</v>
      </c>
      <c r="C7" s="14">
        <f xml:space="preserve"> SUM(C6:J6)/8</f>
        <v>1.9985420556760149E-2</v>
      </c>
      <c r="D7" s="14"/>
      <c r="E7" s="14"/>
      <c r="F7" s="14"/>
      <c r="G7" s="14"/>
      <c r="H7" s="14"/>
      <c r="I7" s="14"/>
      <c r="J7" s="14"/>
      <c r="K7" s="8"/>
    </row>
    <row r="8" spans="1:11" s="9" customFormat="1" ht="30" customHeight="1" x14ac:dyDescent="0.3">
      <c r="A8" s="8"/>
      <c r="B8" s="13" t="s">
        <v>3</v>
      </c>
      <c r="C8" s="14">
        <f>_xlfn.STDEV.S(C6:J6)</f>
        <v>4.7768531541156501E-3</v>
      </c>
      <c r="D8" s="14"/>
      <c r="E8" s="14"/>
      <c r="F8" s="14"/>
      <c r="G8" s="14"/>
      <c r="H8" s="14"/>
      <c r="I8" s="14"/>
      <c r="J8" s="14"/>
      <c r="K8" s="8"/>
    </row>
    <row r="9" spans="1:11" ht="30" hidden="1" customHeight="1" thickTop="1" x14ac:dyDescent="0.3">
      <c r="A9" s="2"/>
    </row>
    <row r="10" spans="1:11" ht="30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1">
    <mergeCell ref="B2:J2"/>
  </mergeCells>
  <pageMargins left="0.25" right="0.25" top="0.75" bottom="0.75" header="0.3" footer="0.3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6B02-FC63-4C01-872F-2CE4F4D5394B}">
  <dimension ref="A1:I13"/>
  <sheetViews>
    <sheetView workbookViewId="0">
      <selection sqref="A1:H11"/>
    </sheetView>
  </sheetViews>
  <sheetFormatPr defaultRowHeight="16.2" x14ac:dyDescent="0.35"/>
  <cols>
    <col min="1" max="1" width="2.109375" style="15" bestFit="1" customWidth="1"/>
    <col min="2" max="2" width="18" style="16" bestFit="1" customWidth="1"/>
    <col min="3" max="3" width="14.44140625" style="16" bestFit="1" customWidth="1"/>
    <col min="4" max="4" width="18.44140625" style="17" bestFit="1" customWidth="1"/>
    <col min="5" max="5" width="19.33203125" style="17" bestFit="1" customWidth="1"/>
    <col min="6" max="6" width="19.109375" style="17" bestFit="1" customWidth="1"/>
    <col min="7" max="7" width="18.88671875" style="17" bestFit="1" customWidth="1"/>
    <col min="8" max="8" width="13.5546875" style="17" bestFit="1" customWidth="1"/>
    <col min="9" max="16384" width="8.88671875" style="15"/>
  </cols>
  <sheetData>
    <row r="1" spans="1:9" x14ac:dyDescent="0.35">
      <c r="A1" s="18"/>
      <c r="B1" s="19"/>
      <c r="C1" s="19"/>
      <c r="D1" s="20"/>
      <c r="E1" s="20"/>
      <c r="F1" s="20"/>
      <c r="G1" s="20"/>
      <c r="H1" s="20" t="s">
        <v>14</v>
      </c>
      <c r="I1" s="18"/>
    </row>
    <row r="2" spans="1:9" x14ac:dyDescent="0.35">
      <c r="A2" s="126" t="s">
        <v>26</v>
      </c>
      <c r="B2" s="126"/>
      <c r="C2" s="126"/>
      <c r="D2" s="20"/>
      <c r="E2" s="20"/>
      <c r="F2" s="20"/>
      <c r="G2" s="20"/>
      <c r="H2" s="20"/>
      <c r="I2" s="18"/>
    </row>
    <row r="3" spans="1:9" x14ac:dyDescent="0.35">
      <c r="A3" s="18"/>
      <c r="B3" s="125" t="s">
        <v>15</v>
      </c>
      <c r="C3" s="125"/>
      <c r="D3" s="125"/>
      <c r="E3" s="125"/>
      <c r="F3" s="125"/>
      <c r="G3" s="125"/>
      <c r="H3" s="20"/>
      <c r="I3" s="18"/>
    </row>
    <row r="4" spans="1:9" x14ac:dyDescent="0.35">
      <c r="A4" s="18"/>
      <c r="B4" s="19"/>
      <c r="C4" s="19"/>
      <c r="D4" s="20"/>
      <c r="E4" s="20"/>
      <c r="F4" s="20"/>
      <c r="G4" s="20"/>
      <c r="H4" s="20"/>
      <c r="I4" s="18"/>
    </row>
    <row r="5" spans="1:9" ht="113.4" x14ac:dyDescent="0.35">
      <c r="A5" s="21" t="s">
        <v>16</v>
      </c>
      <c r="B5" s="22" t="s">
        <v>17</v>
      </c>
      <c r="C5" s="22" t="s">
        <v>18</v>
      </c>
      <c r="D5" s="22" t="s">
        <v>19</v>
      </c>
      <c r="E5" s="22" t="s">
        <v>20</v>
      </c>
      <c r="F5" s="22" t="s">
        <v>21</v>
      </c>
      <c r="G5" s="22" t="s">
        <v>22</v>
      </c>
      <c r="H5" s="22" t="s">
        <v>23</v>
      </c>
      <c r="I5" s="18"/>
    </row>
    <row r="6" spans="1:9" x14ac:dyDescent="0.35">
      <c r="A6" s="23"/>
      <c r="B6" s="22"/>
      <c r="C6" s="22"/>
      <c r="D6" s="21"/>
      <c r="E6" s="21"/>
      <c r="F6" s="21"/>
      <c r="G6" s="21"/>
      <c r="H6" s="21"/>
      <c r="I6" s="18"/>
    </row>
    <row r="7" spans="1:9" x14ac:dyDescent="0.35">
      <c r="A7" s="23"/>
      <c r="B7" s="22"/>
      <c r="C7" s="22"/>
      <c r="D7" s="21"/>
      <c r="E7" s="21"/>
      <c r="F7" s="21"/>
      <c r="G7" s="21"/>
      <c r="H7" s="21"/>
      <c r="I7" s="18"/>
    </row>
    <row r="8" spans="1:9" x14ac:dyDescent="0.35">
      <c r="A8" s="23"/>
      <c r="B8" s="22"/>
      <c r="C8" s="22"/>
      <c r="D8" s="21"/>
      <c r="E8" s="21"/>
      <c r="F8" s="21"/>
      <c r="G8" s="21"/>
      <c r="H8" s="21"/>
      <c r="I8" s="18"/>
    </row>
    <row r="9" spans="1:9" x14ac:dyDescent="0.35">
      <c r="A9" s="23"/>
      <c r="B9" s="22"/>
      <c r="C9" s="22"/>
      <c r="D9" s="21"/>
      <c r="E9" s="21"/>
      <c r="F9" s="21"/>
      <c r="G9" s="21"/>
      <c r="H9" s="21"/>
      <c r="I9" s="18"/>
    </row>
    <row r="10" spans="1:9" ht="27.6" x14ac:dyDescent="0.35">
      <c r="A10" s="18"/>
      <c r="B10" s="24" t="s">
        <v>24</v>
      </c>
      <c r="C10" s="19"/>
      <c r="D10" s="20"/>
      <c r="E10" s="20"/>
      <c r="F10" s="20"/>
      <c r="G10" s="20"/>
      <c r="H10" s="20"/>
      <c r="I10" s="18"/>
    </row>
    <row r="11" spans="1:9" ht="27.6" x14ac:dyDescent="0.35">
      <c r="A11" s="18"/>
      <c r="B11" s="24" t="s">
        <v>25</v>
      </c>
      <c r="C11" s="25"/>
      <c r="D11" s="20"/>
      <c r="E11" s="20"/>
      <c r="F11" s="20"/>
      <c r="G11" s="20"/>
      <c r="H11" s="20"/>
      <c r="I11" s="18"/>
    </row>
    <row r="12" spans="1:9" x14ac:dyDescent="0.35">
      <c r="A12" s="18"/>
      <c r="B12" s="19"/>
      <c r="C12" s="19"/>
      <c r="D12" s="20"/>
      <c r="E12" s="20"/>
      <c r="F12" s="20"/>
      <c r="G12" s="20"/>
      <c r="H12" s="20"/>
      <c r="I12" s="18"/>
    </row>
    <row r="13" spans="1:9" x14ac:dyDescent="0.35">
      <c r="A13" s="18"/>
      <c r="B13" s="19"/>
      <c r="C13" s="19"/>
      <c r="D13" s="20"/>
      <c r="E13" s="20"/>
      <c r="F13" s="20"/>
      <c r="G13" s="20"/>
      <c r="H13" s="20"/>
      <c r="I13" s="18"/>
    </row>
  </sheetData>
  <mergeCells count="2">
    <mergeCell ref="B3:G3"/>
    <mergeCell ref="A2:C2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42ADA-8AD3-4FED-8C12-8F0E8C0BB3E6}">
  <dimension ref="A1:C13"/>
  <sheetViews>
    <sheetView workbookViewId="0">
      <selection sqref="A1:C13"/>
    </sheetView>
  </sheetViews>
  <sheetFormatPr defaultRowHeight="25.05" customHeight="1" x14ac:dyDescent="0.3"/>
  <cols>
    <col min="1" max="1" width="20.44140625" style="1" bestFit="1" customWidth="1"/>
    <col min="2" max="2" width="26.44140625" style="1" bestFit="1" customWidth="1"/>
    <col min="3" max="3" width="73.44140625" style="1" bestFit="1" customWidth="1"/>
    <col min="4" max="16384" width="8.88671875" style="1"/>
  </cols>
  <sheetData>
    <row r="1" spans="1:3" ht="91.8" customHeight="1" x14ac:dyDescent="0.3">
      <c r="A1" s="127" t="s">
        <v>10</v>
      </c>
      <c r="B1" s="127"/>
      <c r="C1" s="127"/>
    </row>
    <row r="2" spans="1:3" ht="25.05" customHeight="1" x14ac:dyDescent="0.3">
      <c r="A2" s="4" t="s">
        <v>4</v>
      </c>
      <c r="B2" s="4"/>
      <c r="C2" s="4"/>
    </row>
    <row r="3" spans="1:3" ht="25.05" customHeight="1" x14ac:dyDescent="0.3">
      <c r="A3" s="4"/>
      <c r="B3" s="4"/>
      <c r="C3" s="4"/>
    </row>
    <row r="4" spans="1:3" ht="25.05" customHeight="1" x14ac:dyDescent="0.3">
      <c r="A4" s="4" t="s">
        <v>5</v>
      </c>
      <c r="B4" s="4"/>
      <c r="C4" s="5" t="s">
        <v>11</v>
      </c>
    </row>
    <row r="5" spans="1:3" ht="25.05" customHeight="1" x14ac:dyDescent="0.3">
      <c r="A5" s="4"/>
      <c r="B5" s="4"/>
      <c r="C5" s="5"/>
    </row>
    <row r="6" spans="1:3" ht="25.05" customHeight="1" x14ac:dyDescent="0.3">
      <c r="A6" s="4"/>
      <c r="B6" s="4"/>
      <c r="C6" s="5" t="s">
        <v>6</v>
      </c>
    </row>
    <row r="7" spans="1:3" ht="25.05" customHeight="1" x14ac:dyDescent="0.3">
      <c r="A7" s="4"/>
      <c r="B7" s="4"/>
      <c r="C7" s="5"/>
    </row>
    <row r="8" spans="1:3" ht="25.05" customHeight="1" x14ac:dyDescent="0.3">
      <c r="A8" s="4"/>
      <c r="B8" s="4"/>
      <c r="C8" s="5" t="s">
        <v>7</v>
      </c>
    </row>
    <row r="9" spans="1:3" ht="25.05" customHeight="1" x14ac:dyDescent="0.3">
      <c r="A9" s="4"/>
      <c r="B9" s="4"/>
      <c r="C9" s="4"/>
    </row>
    <row r="10" spans="1:3" ht="25.05" customHeight="1" x14ac:dyDescent="0.3">
      <c r="A10" s="4"/>
      <c r="B10" s="4" t="s">
        <v>8</v>
      </c>
      <c r="C10" s="4"/>
    </row>
    <row r="11" spans="1:3" ht="25.05" customHeight="1" x14ac:dyDescent="0.3">
      <c r="A11" s="4"/>
      <c r="B11" s="4"/>
      <c r="C11" s="4"/>
    </row>
    <row r="12" spans="1:3" ht="25.05" customHeight="1" x14ac:dyDescent="0.3">
      <c r="A12" s="4"/>
      <c r="B12" s="4" t="s">
        <v>9</v>
      </c>
      <c r="C12" s="4"/>
    </row>
    <row r="13" spans="1:3" ht="25.05" customHeight="1" x14ac:dyDescent="0.3">
      <c r="A13" s="3"/>
      <c r="B13" s="3"/>
      <c r="C13" s="3"/>
    </row>
  </sheetData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4DFC-0E08-49D8-9760-E3F82AB1A5B3}">
  <sheetPr>
    <tabColor rgb="FFC00000"/>
  </sheetPr>
  <dimension ref="A1:G12"/>
  <sheetViews>
    <sheetView workbookViewId="0">
      <selection activeCell="N15" sqref="N15"/>
    </sheetView>
  </sheetViews>
  <sheetFormatPr defaultRowHeight="14.4" x14ac:dyDescent="0.3"/>
  <cols>
    <col min="1" max="1" width="13.21875" bestFit="1" customWidth="1"/>
    <col min="2" max="3" width="13.109375" bestFit="1" customWidth="1"/>
    <col min="4" max="6" width="14.109375" bestFit="1" customWidth="1"/>
    <col min="7" max="7" width="12.33203125" bestFit="1" customWidth="1"/>
  </cols>
  <sheetData>
    <row r="1" spans="1:7" x14ac:dyDescent="0.3">
      <c r="B1">
        <v>2016</v>
      </c>
      <c r="C1">
        <v>2017</v>
      </c>
      <c r="D1">
        <v>2018</v>
      </c>
      <c r="E1">
        <v>2019</v>
      </c>
      <c r="F1">
        <v>2020</v>
      </c>
    </row>
    <row r="2" spans="1:7" x14ac:dyDescent="0.3">
      <c r="A2" t="s">
        <v>30</v>
      </c>
      <c r="B2" s="86">
        <v>59747.324029999989</v>
      </c>
      <c r="C2" s="86">
        <v>55470.150739999997</v>
      </c>
      <c r="D2" s="86">
        <v>58912.128960000009</v>
      </c>
      <c r="E2" s="86">
        <v>65125.531640000001</v>
      </c>
      <c r="F2" s="86">
        <v>65273.895619999996</v>
      </c>
    </row>
    <row r="3" spans="1:7" x14ac:dyDescent="0.3">
      <c r="A3" t="s">
        <v>113</v>
      </c>
      <c r="B3" s="86">
        <v>8580000</v>
      </c>
      <c r="C3" s="86">
        <v>9750300</v>
      </c>
      <c r="D3" s="86">
        <v>10595600</v>
      </c>
      <c r="E3" s="86">
        <v>10675000</v>
      </c>
      <c r="F3" s="86">
        <v>10490400</v>
      </c>
    </row>
    <row r="4" spans="1:7" x14ac:dyDescent="0.3">
      <c r="B4" s="85">
        <f>B2/B3</f>
        <v>6.9635575792540783E-3</v>
      </c>
      <c r="C4" s="85">
        <f>C2/C3</f>
        <v>5.6890711813995468E-3</v>
      </c>
      <c r="D4" s="85">
        <f>D2/D3</f>
        <v>5.5600559628525056E-3</v>
      </c>
      <c r="E4" s="85">
        <f>E2/E3</f>
        <v>6.1007523784543331E-3</v>
      </c>
      <c r="F4" s="85">
        <f>F2/F3</f>
        <v>6.2222504022725533E-3</v>
      </c>
    </row>
    <row r="5" spans="1:7" x14ac:dyDescent="0.3">
      <c r="B5">
        <v>2016</v>
      </c>
      <c r="C5">
        <v>2017</v>
      </c>
      <c r="D5">
        <v>2018</v>
      </c>
      <c r="E5">
        <v>2019</v>
      </c>
      <c r="F5">
        <v>2020</v>
      </c>
    </row>
    <row r="12" spans="1:7" x14ac:dyDescent="0.3">
      <c r="C12" s="85"/>
      <c r="D12" s="85"/>
      <c r="E12" s="85"/>
      <c r="F12" s="85"/>
      <c r="G12" s="8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0963-2014-4714-80C1-85F7A8AF0E36}">
  <sheetPr>
    <tabColor rgb="FFC00000"/>
  </sheetPr>
  <dimension ref="A1:G5"/>
  <sheetViews>
    <sheetView workbookViewId="0">
      <selection activeCell="C11" sqref="C11"/>
    </sheetView>
  </sheetViews>
  <sheetFormatPr defaultRowHeight="14.4" x14ac:dyDescent="0.3"/>
  <cols>
    <col min="1" max="1" width="14.5546875" customWidth="1"/>
    <col min="2" max="2" width="22.6640625" customWidth="1"/>
    <col min="3" max="7" width="25.77734375" customWidth="1"/>
  </cols>
  <sheetData>
    <row r="1" spans="1:7" x14ac:dyDescent="0.3">
      <c r="C1">
        <v>2016</v>
      </c>
      <c r="D1">
        <v>2017</v>
      </c>
      <c r="E1">
        <v>2018</v>
      </c>
      <c r="F1">
        <v>2019</v>
      </c>
      <c r="G1">
        <v>2020</v>
      </c>
    </row>
    <row r="2" spans="1:7" x14ac:dyDescent="0.3">
      <c r="A2" s="97" t="s">
        <v>108</v>
      </c>
      <c r="B2" s="80" t="s">
        <v>104</v>
      </c>
      <c r="C2" s="79">
        <v>17175.504440000001</v>
      </c>
      <c r="D2" s="79">
        <v>18727.901729999998</v>
      </c>
      <c r="E2" s="79">
        <v>12771.894750000009</v>
      </c>
      <c r="F2" s="79">
        <v>44589.00232</v>
      </c>
      <c r="G2" s="79">
        <v>41370.585769999998</v>
      </c>
    </row>
    <row r="3" spans="1:7" x14ac:dyDescent="0.3">
      <c r="A3" s="98"/>
      <c r="B3" s="80" t="s">
        <v>103</v>
      </c>
      <c r="C3" s="79">
        <v>34371.405229999997</v>
      </c>
      <c r="D3" s="79">
        <v>28420.843650000003</v>
      </c>
      <c r="E3" s="79">
        <v>37414.918980000002</v>
      </c>
      <c r="F3" s="79">
        <v>11255.88653</v>
      </c>
      <c r="G3" s="79">
        <v>18075.168709999998</v>
      </c>
    </row>
    <row r="4" spans="1:7" x14ac:dyDescent="0.3">
      <c r="A4" s="98"/>
      <c r="B4" s="80" t="s">
        <v>102</v>
      </c>
      <c r="C4" s="79">
        <v>8200.4143599999989</v>
      </c>
      <c r="D4" s="79">
        <v>8321.4053600000007</v>
      </c>
      <c r="E4" s="79">
        <v>8725.3152300000002</v>
      </c>
      <c r="F4" s="79">
        <v>9280.6427899999999</v>
      </c>
      <c r="G4" s="79">
        <v>5828.1411399999997</v>
      </c>
    </row>
    <row r="5" spans="1:7" x14ac:dyDescent="0.3">
      <c r="A5" s="99"/>
      <c r="B5" s="78" t="s">
        <v>101</v>
      </c>
      <c r="C5" s="81">
        <f>SUM(C2:C4)</f>
        <v>59747.324029999989</v>
      </c>
      <c r="D5" s="81">
        <f>SUM(D2:D4)</f>
        <v>55470.150739999997</v>
      </c>
      <c r="E5" s="81">
        <f>SUM(E2:E4)</f>
        <v>58912.128960000009</v>
      </c>
      <c r="F5" s="81">
        <f>SUM(F2:F4)</f>
        <v>65125.531640000001</v>
      </c>
      <c r="G5" s="81">
        <f>SUM(G2:G4)</f>
        <v>65273.895619999996</v>
      </c>
    </row>
  </sheetData>
  <mergeCells count="1">
    <mergeCell ref="A2:A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245D7-C0C3-4B8A-99EA-7EA7C808E6EF}">
  <dimension ref="A1:C11"/>
  <sheetViews>
    <sheetView workbookViewId="0">
      <selection sqref="A1:C7"/>
    </sheetView>
  </sheetViews>
  <sheetFormatPr defaultRowHeight="14.4" x14ac:dyDescent="0.3"/>
  <cols>
    <col min="1" max="1" width="24.88671875" style="61" bestFit="1" customWidth="1"/>
    <col min="2" max="2" width="23.88671875" style="61" customWidth="1"/>
    <col min="3" max="3" width="16" style="61" customWidth="1"/>
    <col min="4" max="16384" width="8.88671875" style="61"/>
  </cols>
  <sheetData>
    <row r="1" spans="1:3" ht="34.950000000000003" customHeight="1" x14ac:dyDescent="0.3">
      <c r="A1" s="102" t="s">
        <v>120</v>
      </c>
      <c r="B1" s="102"/>
      <c r="C1" s="102"/>
    </row>
    <row r="2" spans="1:3" ht="34.950000000000003" customHeight="1" x14ac:dyDescent="0.3">
      <c r="A2" s="90" t="s">
        <v>119</v>
      </c>
      <c r="B2" s="91" t="s">
        <v>118</v>
      </c>
      <c r="C2" s="91" t="s">
        <v>117</v>
      </c>
    </row>
    <row r="3" spans="1:3" ht="34.950000000000003" customHeight="1" x14ac:dyDescent="0.3">
      <c r="A3" s="92" t="s">
        <v>116</v>
      </c>
      <c r="B3" s="93">
        <v>0.5</v>
      </c>
      <c r="C3" s="94">
        <f>0.19*B3</f>
        <v>9.5000000000000001E-2</v>
      </c>
    </row>
    <row r="4" spans="1:3" ht="34.950000000000003" customHeight="1" x14ac:dyDescent="0.3">
      <c r="A4" s="87" t="s">
        <v>30</v>
      </c>
      <c r="B4" s="88">
        <v>0.04</v>
      </c>
      <c r="C4" s="89">
        <f>0.19*B4</f>
        <v>7.6E-3</v>
      </c>
    </row>
    <row r="5" spans="1:3" ht="34.950000000000003" customHeight="1" x14ac:dyDescent="0.3">
      <c r="A5" s="92" t="s">
        <v>115</v>
      </c>
      <c r="B5" s="93">
        <v>0.05</v>
      </c>
      <c r="C5" s="94">
        <f>0.19*B5</f>
        <v>9.5000000000000015E-3</v>
      </c>
    </row>
    <row r="6" spans="1:3" ht="34.950000000000003" customHeight="1" x14ac:dyDescent="0.3">
      <c r="A6" s="87" t="s">
        <v>28</v>
      </c>
      <c r="B6" s="88">
        <v>0.02</v>
      </c>
      <c r="C6" s="89">
        <f>0.19*B6</f>
        <v>3.8E-3</v>
      </c>
    </row>
    <row r="7" spans="1:3" ht="34.950000000000003" customHeight="1" x14ac:dyDescent="0.3">
      <c r="A7" s="92" t="s">
        <v>29</v>
      </c>
      <c r="B7" s="93">
        <v>4.0000000000000001E-3</v>
      </c>
      <c r="C7" s="94">
        <f>0.19*B7</f>
        <v>7.6000000000000004E-4</v>
      </c>
    </row>
    <row r="11" spans="1:3" ht="57.6" customHeight="1" x14ac:dyDescent="0.3">
      <c r="A11" s="101" t="s">
        <v>114</v>
      </c>
      <c r="B11" s="101"/>
      <c r="C11" s="101"/>
    </row>
  </sheetData>
  <mergeCells count="2">
    <mergeCell ref="A11:C11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6A11-3FE6-4E12-A398-470308758328}">
  <dimension ref="A1:B34"/>
  <sheetViews>
    <sheetView topLeftCell="A13" workbookViewId="0">
      <selection activeCell="A18" sqref="A18:B34"/>
    </sheetView>
  </sheetViews>
  <sheetFormatPr defaultRowHeight="14.4" x14ac:dyDescent="0.3"/>
  <cols>
    <col min="1" max="1" width="27" style="31" bestFit="1" customWidth="1"/>
    <col min="2" max="2" width="43.5546875" style="50" customWidth="1"/>
    <col min="3" max="16384" width="8.88671875" style="31"/>
  </cols>
  <sheetData>
    <row r="1" spans="1:2" ht="24.6" customHeight="1" x14ac:dyDescent="0.3">
      <c r="A1" s="106" t="s">
        <v>74</v>
      </c>
      <c r="B1" s="106"/>
    </row>
    <row r="2" spans="1:2" ht="26.4" customHeight="1" thickBot="1" x14ac:dyDescent="0.35">
      <c r="A2" s="62" t="s">
        <v>72</v>
      </c>
      <c r="B2" s="63" t="s">
        <v>73</v>
      </c>
    </row>
    <row r="3" spans="1:2" ht="40.049999999999997" customHeight="1" x14ac:dyDescent="0.3">
      <c r="A3" s="70" t="s">
        <v>71</v>
      </c>
      <c r="B3" s="71" t="s">
        <v>70</v>
      </c>
    </row>
    <row r="4" spans="1:2" ht="40.049999999999997" customHeight="1" x14ac:dyDescent="0.3">
      <c r="A4" s="66" t="s">
        <v>69</v>
      </c>
      <c r="B4" s="67" t="s">
        <v>68</v>
      </c>
    </row>
    <row r="5" spans="1:2" ht="40.049999999999997" customHeight="1" x14ac:dyDescent="0.3">
      <c r="A5" s="64" t="s">
        <v>67</v>
      </c>
      <c r="B5" s="65" t="s">
        <v>66</v>
      </c>
    </row>
    <row r="6" spans="1:2" ht="40.049999999999997" customHeight="1" x14ac:dyDescent="0.3">
      <c r="A6" s="66" t="s">
        <v>65</v>
      </c>
      <c r="B6" s="67" t="s">
        <v>99</v>
      </c>
    </row>
    <row r="7" spans="1:2" ht="40.049999999999997" customHeight="1" x14ac:dyDescent="0.3">
      <c r="A7" s="64" t="s">
        <v>64</v>
      </c>
      <c r="B7" s="65" t="s">
        <v>63</v>
      </c>
    </row>
    <row r="8" spans="1:2" ht="40.049999999999997" customHeight="1" thickBot="1" x14ac:dyDescent="0.35">
      <c r="A8" s="68" t="s">
        <v>62</v>
      </c>
      <c r="B8" s="69" t="s">
        <v>61</v>
      </c>
    </row>
    <row r="17" spans="1:2" ht="25.8" customHeight="1" x14ac:dyDescent="0.3">
      <c r="A17" s="105" t="s">
        <v>92</v>
      </c>
      <c r="B17" s="105"/>
    </row>
    <row r="18" spans="1:2" ht="24.6" customHeight="1" thickBot="1" x14ac:dyDescent="0.35">
      <c r="A18" s="62" t="s">
        <v>75</v>
      </c>
      <c r="B18" s="63" t="s">
        <v>76</v>
      </c>
    </row>
    <row r="19" spans="1:2" x14ac:dyDescent="0.3">
      <c r="A19" s="107" t="s">
        <v>77</v>
      </c>
      <c r="B19" s="74" t="s">
        <v>78</v>
      </c>
    </row>
    <row r="20" spans="1:2" x14ac:dyDescent="0.3">
      <c r="A20" s="103"/>
      <c r="B20" s="67" t="s">
        <v>79</v>
      </c>
    </row>
    <row r="21" spans="1:2" ht="26.4" customHeight="1" x14ac:dyDescent="0.3">
      <c r="A21" s="72" t="s">
        <v>93</v>
      </c>
      <c r="B21" s="65" t="s">
        <v>80</v>
      </c>
    </row>
    <row r="22" spans="1:2" x14ac:dyDescent="0.3">
      <c r="A22" s="73" t="s">
        <v>94</v>
      </c>
      <c r="B22" s="67" t="s">
        <v>81</v>
      </c>
    </row>
    <row r="23" spans="1:2" x14ac:dyDescent="0.3">
      <c r="A23" s="108" t="s">
        <v>95</v>
      </c>
      <c r="B23" s="65" t="s">
        <v>82</v>
      </c>
    </row>
    <row r="24" spans="1:2" x14ac:dyDescent="0.3">
      <c r="A24" s="108"/>
      <c r="B24" s="65" t="s">
        <v>79</v>
      </c>
    </row>
    <row r="25" spans="1:2" x14ac:dyDescent="0.3">
      <c r="A25" s="103" t="s">
        <v>96</v>
      </c>
      <c r="B25" s="67" t="s">
        <v>83</v>
      </c>
    </row>
    <row r="26" spans="1:2" x14ac:dyDescent="0.3">
      <c r="A26" s="103"/>
      <c r="B26" s="67" t="s">
        <v>84</v>
      </c>
    </row>
    <row r="27" spans="1:2" x14ac:dyDescent="0.3">
      <c r="A27" s="103"/>
      <c r="B27" s="67" t="s">
        <v>85</v>
      </c>
    </row>
    <row r="28" spans="1:2" x14ac:dyDescent="0.3">
      <c r="A28" s="108" t="s">
        <v>97</v>
      </c>
      <c r="B28" s="65" t="s">
        <v>86</v>
      </c>
    </row>
    <row r="29" spans="1:2" x14ac:dyDescent="0.3">
      <c r="A29" s="108"/>
      <c r="B29" s="65" t="s">
        <v>87</v>
      </c>
    </row>
    <row r="30" spans="1:2" x14ac:dyDescent="0.3">
      <c r="A30" s="108"/>
      <c r="B30" s="65" t="s">
        <v>88</v>
      </c>
    </row>
    <row r="31" spans="1:2" x14ac:dyDescent="0.3">
      <c r="A31" s="108"/>
      <c r="B31" s="65" t="s">
        <v>89</v>
      </c>
    </row>
    <row r="32" spans="1:2" x14ac:dyDescent="0.3">
      <c r="A32" s="103" t="s">
        <v>98</v>
      </c>
      <c r="B32" s="67" t="s">
        <v>90</v>
      </c>
    </row>
    <row r="33" spans="1:2" x14ac:dyDescent="0.3">
      <c r="A33" s="103"/>
      <c r="B33" s="67" t="s">
        <v>88</v>
      </c>
    </row>
    <row r="34" spans="1:2" ht="15" thickBot="1" x14ac:dyDescent="0.35">
      <c r="A34" s="104"/>
      <c r="B34" s="69" t="s">
        <v>91</v>
      </c>
    </row>
  </sheetData>
  <mergeCells count="7">
    <mergeCell ref="A32:A34"/>
    <mergeCell ref="A17:B17"/>
    <mergeCell ref="A1:B1"/>
    <mergeCell ref="A19:A20"/>
    <mergeCell ref="A23:A24"/>
    <mergeCell ref="A25:A27"/>
    <mergeCell ref="A28:A31"/>
  </mergeCells>
  <pageMargins left="0.25" right="0.25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708-0CE0-4ED6-9D77-4388D2482274}">
  <dimension ref="A1:C12"/>
  <sheetViews>
    <sheetView workbookViewId="0">
      <selection sqref="A1:C8"/>
    </sheetView>
  </sheetViews>
  <sheetFormatPr defaultColWidth="26.5546875" defaultRowHeight="34.950000000000003" customHeight="1" x14ac:dyDescent="0.3"/>
  <cols>
    <col min="1" max="1" width="31.6640625" style="58" customWidth="1"/>
    <col min="2" max="2" width="19.33203125" style="56" customWidth="1"/>
    <col min="3" max="16384" width="26.5546875" style="56"/>
  </cols>
  <sheetData>
    <row r="1" spans="1:3" ht="34.950000000000003" customHeight="1" x14ac:dyDescent="0.3">
      <c r="A1" s="109" t="s">
        <v>100</v>
      </c>
      <c r="B1" s="109"/>
      <c r="C1" s="109"/>
    </row>
    <row r="2" spans="1:3" ht="34.950000000000003" customHeight="1" x14ac:dyDescent="0.3">
      <c r="A2" s="50" t="s">
        <v>60</v>
      </c>
      <c r="B2" s="59"/>
      <c r="C2" s="59"/>
    </row>
    <row r="3" spans="1:3" ht="34.950000000000003" customHeight="1" x14ac:dyDescent="0.3">
      <c r="A3" s="50"/>
      <c r="B3" s="59"/>
      <c r="C3" s="59"/>
    </row>
    <row r="4" spans="1:3" ht="34.950000000000003" customHeight="1" x14ac:dyDescent="0.3">
      <c r="A4" s="50" t="s">
        <v>59</v>
      </c>
      <c r="B4" s="59"/>
      <c r="C4" s="59"/>
    </row>
    <row r="5" spans="1:3" ht="34.950000000000003" customHeight="1" x14ac:dyDescent="0.3">
      <c r="A5" s="50"/>
      <c r="B5" s="59"/>
      <c r="C5" s="60" t="s">
        <v>58</v>
      </c>
    </row>
    <row r="6" spans="1:3" ht="34.950000000000003" customHeight="1" x14ac:dyDescent="0.3">
      <c r="A6" s="50" t="s">
        <v>57</v>
      </c>
      <c r="B6" s="59"/>
      <c r="C6" s="59"/>
    </row>
    <row r="7" spans="1:3" ht="34.950000000000003" customHeight="1" x14ac:dyDescent="0.3">
      <c r="A7" s="50"/>
      <c r="B7" s="59"/>
      <c r="C7" s="59"/>
    </row>
    <row r="8" spans="1:3" ht="34.950000000000003" customHeight="1" x14ac:dyDescent="0.3">
      <c r="A8" s="50" t="s">
        <v>56</v>
      </c>
      <c r="B8" s="59"/>
      <c r="C8" s="59"/>
    </row>
    <row r="9" spans="1:3" ht="34.950000000000003" customHeight="1" x14ac:dyDescent="0.3">
      <c r="A9" s="50"/>
      <c r="B9" s="59"/>
      <c r="C9" s="50"/>
    </row>
    <row r="10" spans="1:3" ht="34.950000000000003" customHeight="1" x14ac:dyDescent="0.3">
      <c r="A10" s="50"/>
      <c r="B10" s="59"/>
      <c r="C10" s="50"/>
    </row>
    <row r="11" spans="1:3" ht="34.950000000000003" customHeight="1" x14ac:dyDescent="0.3">
      <c r="A11" s="50"/>
      <c r="B11" s="59"/>
      <c r="C11" s="50"/>
    </row>
    <row r="12" spans="1:3" ht="34.950000000000003" customHeight="1" x14ac:dyDescent="0.3">
      <c r="A12" s="50"/>
      <c r="B12" s="59"/>
      <c r="C12" s="59"/>
    </row>
  </sheetData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E863E-0195-4B53-A22C-5BD06347E66E}">
  <dimension ref="A1:H82"/>
  <sheetViews>
    <sheetView topLeftCell="B22" zoomScale="90" zoomScaleNormal="90" workbookViewId="0">
      <selection activeCell="S26" sqref="S26"/>
    </sheetView>
  </sheetViews>
  <sheetFormatPr defaultRowHeight="14.4" x14ac:dyDescent="0.3"/>
  <cols>
    <col min="1" max="1" width="93" style="56" bestFit="1" customWidth="1"/>
    <col min="2" max="7" width="8.88671875" style="56"/>
    <col min="8" max="8" width="42.88671875" style="56" bestFit="1" customWidth="1"/>
    <col min="9" max="16384" width="8.88671875" style="56"/>
  </cols>
  <sheetData>
    <row r="1" spans="1:8" x14ac:dyDescent="0.3">
      <c r="B1" s="56">
        <v>2015</v>
      </c>
      <c r="C1" s="56">
        <v>2016</v>
      </c>
      <c r="D1" s="56">
        <v>2017</v>
      </c>
      <c r="E1" s="56">
        <v>2018</v>
      </c>
      <c r="F1" s="56">
        <v>2019</v>
      </c>
      <c r="G1" s="56">
        <v>2020</v>
      </c>
    </row>
    <row r="2" spans="1:8" x14ac:dyDescent="0.3">
      <c r="A2" s="56" t="s">
        <v>51</v>
      </c>
      <c r="B2" s="57">
        <v>0.22</v>
      </c>
      <c r="C2" s="57">
        <v>0.18</v>
      </c>
      <c r="D2" s="57">
        <v>0.18</v>
      </c>
      <c r="E2" s="57">
        <v>0.17</v>
      </c>
      <c r="F2" s="57">
        <v>0.16</v>
      </c>
      <c r="G2" s="57">
        <v>0.14000000000000001</v>
      </c>
    </row>
    <row r="6" spans="1:8" x14ac:dyDescent="0.3">
      <c r="H6" s="56" t="s">
        <v>55</v>
      </c>
    </row>
    <row r="19" spans="1:7" x14ac:dyDescent="0.3">
      <c r="B19" s="56">
        <v>2015</v>
      </c>
      <c r="C19" s="56">
        <v>2016</v>
      </c>
      <c r="D19" s="56">
        <v>2017</v>
      </c>
      <c r="E19" s="56">
        <v>2018</v>
      </c>
      <c r="F19" s="56">
        <v>2019</v>
      </c>
      <c r="G19" s="56">
        <v>2020</v>
      </c>
    </row>
    <row r="20" spans="1:7" x14ac:dyDescent="0.3">
      <c r="A20" s="56" t="s">
        <v>50</v>
      </c>
      <c r="B20" s="57">
        <v>0.09</v>
      </c>
      <c r="C20" s="57">
        <v>0.11</v>
      </c>
      <c r="D20" s="57">
        <v>0.11</v>
      </c>
      <c r="E20" s="57">
        <v>0.1</v>
      </c>
      <c r="F20" s="57">
        <v>0.17</v>
      </c>
      <c r="G20" s="57">
        <v>0.16</v>
      </c>
    </row>
    <row r="40" spans="1:7" x14ac:dyDescent="0.3">
      <c r="B40" s="56">
        <v>2015</v>
      </c>
      <c r="C40" s="56">
        <v>2016</v>
      </c>
      <c r="D40" s="56">
        <v>2017</v>
      </c>
      <c r="E40" s="56">
        <v>2018</v>
      </c>
      <c r="F40" s="56">
        <v>2019</v>
      </c>
      <c r="G40" s="56">
        <v>2020</v>
      </c>
    </row>
    <row r="41" spans="1:7" x14ac:dyDescent="0.3">
      <c r="A41" s="56" t="s">
        <v>52</v>
      </c>
      <c r="B41" s="57">
        <v>0.6</v>
      </c>
      <c r="C41" s="57">
        <v>0.41</v>
      </c>
      <c r="D41" s="57">
        <v>0.45</v>
      </c>
      <c r="E41" s="57">
        <v>0.6</v>
      </c>
      <c r="F41" s="57">
        <v>0.18</v>
      </c>
      <c r="G41" s="57">
        <v>0</v>
      </c>
    </row>
    <row r="61" spans="1:7" x14ac:dyDescent="0.3">
      <c r="B61" s="56">
        <v>2015</v>
      </c>
      <c r="C61" s="56">
        <v>2016</v>
      </c>
      <c r="D61" s="56">
        <v>2017</v>
      </c>
      <c r="E61" s="56">
        <v>2018</v>
      </c>
      <c r="F61" s="56">
        <v>2019</v>
      </c>
      <c r="G61" s="56">
        <v>2020</v>
      </c>
    </row>
    <row r="62" spans="1:7" x14ac:dyDescent="0.3">
      <c r="A62" s="56" t="s">
        <v>53</v>
      </c>
      <c r="B62" s="57">
        <v>7.0000000000000007E-2</v>
      </c>
      <c r="C62" s="57">
        <v>0.05</v>
      </c>
      <c r="D62" s="57">
        <v>0.06</v>
      </c>
      <c r="E62" s="57">
        <v>0.05</v>
      </c>
      <c r="F62" s="57">
        <v>0.05</v>
      </c>
      <c r="G62" s="57">
        <v>0.04</v>
      </c>
    </row>
    <row r="81" spans="1:7" x14ac:dyDescent="0.3">
      <c r="B81" s="56">
        <v>2015</v>
      </c>
      <c r="C81" s="56">
        <v>2016</v>
      </c>
      <c r="D81" s="56">
        <v>2017</v>
      </c>
      <c r="E81" s="56">
        <v>2018</v>
      </c>
      <c r="F81" s="56">
        <v>2019</v>
      </c>
      <c r="G81" s="56">
        <v>2020</v>
      </c>
    </row>
    <row r="82" spans="1:7" x14ac:dyDescent="0.3">
      <c r="A82" s="56" t="s">
        <v>54</v>
      </c>
      <c r="B82" s="57">
        <v>0.23</v>
      </c>
      <c r="C82" s="57">
        <v>0.37</v>
      </c>
      <c r="D82" s="57">
        <v>0.37</v>
      </c>
      <c r="E82" s="57">
        <v>0.33</v>
      </c>
      <c r="F82" s="57">
        <v>0.67</v>
      </c>
      <c r="G82" s="57">
        <v>0.82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3583F-BFA5-404C-9A43-787DD67F4F91}">
  <dimension ref="A1:D12"/>
  <sheetViews>
    <sheetView topLeftCell="A12" workbookViewId="0">
      <selection activeCell="B15" sqref="A15:B24"/>
    </sheetView>
  </sheetViews>
  <sheetFormatPr defaultRowHeight="30" customHeight="1" x14ac:dyDescent="0.3"/>
  <cols>
    <col min="1" max="1" width="2.21875" style="46" customWidth="1"/>
    <col min="2" max="2" width="43" style="47" bestFit="1" customWidth="1"/>
    <col min="3" max="3" width="31.44140625" style="47" customWidth="1"/>
    <col min="4" max="4" width="45.21875" style="47" bestFit="1" customWidth="1"/>
    <col min="5" max="5" width="3" style="46" customWidth="1"/>
    <col min="6" max="16384" width="8.88671875" style="46"/>
  </cols>
  <sheetData>
    <row r="1" spans="1:4" ht="14.4" x14ac:dyDescent="0.3">
      <c r="A1" s="49"/>
      <c r="B1" s="48"/>
      <c r="C1" s="48"/>
      <c r="D1" s="48"/>
    </row>
    <row r="2" spans="1:4" ht="30" customHeight="1" thickBot="1" x14ac:dyDescent="0.35">
      <c r="A2" s="49"/>
      <c r="B2" s="55" t="s">
        <v>47</v>
      </c>
      <c r="C2" s="48"/>
      <c r="D2" s="54" t="s">
        <v>46</v>
      </c>
    </row>
    <row r="3" spans="1:4" ht="30" customHeight="1" thickTop="1" x14ac:dyDescent="0.3">
      <c r="A3" s="49"/>
      <c r="B3" s="53" t="s">
        <v>45</v>
      </c>
      <c r="C3" s="50"/>
      <c r="D3" s="52" t="s">
        <v>44</v>
      </c>
    </row>
    <row r="4" spans="1:4" ht="30" customHeight="1" x14ac:dyDescent="0.3">
      <c r="A4" s="49"/>
      <c r="B4" s="53" t="s">
        <v>43</v>
      </c>
      <c r="C4" s="50"/>
      <c r="D4" s="52" t="s">
        <v>48</v>
      </c>
    </row>
    <row r="5" spans="1:4" ht="30" customHeight="1" x14ac:dyDescent="0.3">
      <c r="A5" s="49"/>
      <c r="B5" s="53" t="s">
        <v>42</v>
      </c>
      <c r="C5" s="50"/>
      <c r="D5" s="52" t="s">
        <v>41</v>
      </c>
    </row>
    <row r="6" spans="1:4" ht="30" customHeight="1" x14ac:dyDescent="0.3">
      <c r="A6" s="49"/>
      <c r="B6" s="53" t="s">
        <v>40</v>
      </c>
      <c r="C6" s="50"/>
      <c r="D6" s="52" t="s">
        <v>39</v>
      </c>
    </row>
    <row r="7" spans="1:4" ht="30" customHeight="1" thickBot="1" x14ac:dyDescent="0.35">
      <c r="A7" s="49"/>
      <c r="B7" s="48"/>
      <c r="C7" s="51" t="s">
        <v>38</v>
      </c>
      <c r="D7" s="48"/>
    </row>
    <row r="8" spans="1:4" ht="30" customHeight="1" thickTop="1" x14ac:dyDescent="0.3">
      <c r="A8" s="49"/>
      <c r="B8" s="48"/>
      <c r="C8" s="50" t="s">
        <v>37</v>
      </c>
      <c r="D8" s="48"/>
    </row>
    <row r="9" spans="1:4" ht="30" customHeight="1" x14ac:dyDescent="0.3">
      <c r="A9" s="49"/>
      <c r="B9" s="48"/>
      <c r="C9" s="50" t="s">
        <v>36</v>
      </c>
      <c r="D9" s="48"/>
    </row>
    <row r="10" spans="1:4" ht="30" customHeight="1" x14ac:dyDescent="0.3">
      <c r="A10" s="49"/>
      <c r="B10" s="48"/>
      <c r="C10" s="50" t="s">
        <v>49</v>
      </c>
      <c r="D10" s="48"/>
    </row>
    <row r="11" spans="1:4" ht="30" customHeight="1" x14ac:dyDescent="0.3">
      <c r="A11" s="49"/>
      <c r="B11" s="48"/>
      <c r="C11" s="50" t="s">
        <v>35</v>
      </c>
      <c r="D11" s="48"/>
    </row>
    <row r="12" spans="1:4" ht="9.6" customHeight="1" x14ac:dyDescent="0.3">
      <c r="A12" s="49"/>
      <c r="B12" s="48"/>
      <c r="C12" s="48"/>
      <c r="D12" s="4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639F5-DC4D-4A4C-81B8-3E4B8D1EB8E3}">
  <dimension ref="A1:I10"/>
  <sheetViews>
    <sheetView tabSelected="1" workbookViewId="0">
      <selection sqref="A1:H7"/>
    </sheetView>
  </sheetViews>
  <sheetFormatPr defaultColWidth="9" defaultRowHeight="24.9" customHeight="1" x14ac:dyDescent="0.3"/>
  <cols>
    <col min="1" max="1" width="11" style="1" customWidth="1"/>
    <col min="2" max="2" width="18.77734375" style="1" bestFit="1" customWidth="1"/>
    <col min="3" max="6" width="11.44140625" style="1" bestFit="1" customWidth="1"/>
    <col min="7" max="7" width="12.109375" style="1" bestFit="1" customWidth="1"/>
    <col min="8" max="8" width="5.6640625" style="1" bestFit="1" customWidth="1"/>
    <col min="9" max="16384" width="9" style="1"/>
  </cols>
  <sheetData>
    <row r="1" spans="1:9" ht="24.9" customHeight="1" thickBot="1" x14ac:dyDescent="0.35">
      <c r="A1" s="116"/>
      <c r="B1" s="116"/>
      <c r="C1" s="26">
        <v>2016</v>
      </c>
      <c r="D1" s="26">
        <v>2017</v>
      </c>
      <c r="E1" s="26">
        <v>2018</v>
      </c>
      <c r="F1" s="26">
        <v>2019</v>
      </c>
      <c r="G1" s="27" t="s">
        <v>31</v>
      </c>
      <c r="H1" s="27" t="s">
        <v>33</v>
      </c>
      <c r="I1" s="3"/>
    </row>
    <row r="2" spans="1:9" ht="24.9" customHeight="1" thickTop="1" x14ac:dyDescent="0.3">
      <c r="A2" s="113" t="s">
        <v>30</v>
      </c>
      <c r="B2" s="28" t="s">
        <v>32</v>
      </c>
      <c r="C2" s="29">
        <v>13212900</v>
      </c>
      <c r="D2" s="29">
        <v>11254500</v>
      </c>
      <c r="E2" s="29">
        <v>11789100</v>
      </c>
      <c r="F2" s="29">
        <v>16020000</v>
      </c>
      <c r="G2" s="30">
        <f t="shared" ref="G2:G7" si="0">(C2+D2+E2+F2)/4</f>
        <v>13069125</v>
      </c>
      <c r="H2" s="118">
        <f>G3/G2</f>
        <v>0.7555911164672463</v>
      </c>
      <c r="I2" s="110"/>
    </row>
    <row r="3" spans="1:9" ht="24.9" customHeight="1" x14ac:dyDescent="0.3">
      <c r="A3" s="113"/>
      <c r="B3" s="31" t="s">
        <v>27</v>
      </c>
      <c r="C3" s="32">
        <v>12577201</v>
      </c>
      <c r="D3" s="32">
        <v>7352010</v>
      </c>
      <c r="E3" s="32">
        <v>10480016</v>
      </c>
      <c r="F3" s="32">
        <v>9090432</v>
      </c>
      <c r="G3" s="33">
        <f t="shared" si="0"/>
        <v>9874914.75</v>
      </c>
      <c r="H3" s="119"/>
      <c r="I3" s="111"/>
    </row>
    <row r="4" spans="1:9" ht="24.9" customHeight="1" x14ac:dyDescent="0.3">
      <c r="A4" s="114" t="s">
        <v>29</v>
      </c>
      <c r="B4" s="34" t="s">
        <v>32</v>
      </c>
      <c r="C4" s="35">
        <v>5211095.1100000003</v>
      </c>
      <c r="D4" s="35">
        <v>4408064.7699999996</v>
      </c>
      <c r="E4" s="35">
        <v>2944710.3</v>
      </c>
      <c r="F4" s="35">
        <v>4568310.96</v>
      </c>
      <c r="G4" s="36">
        <f t="shared" si="0"/>
        <v>4283045.2850000001</v>
      </c>
      <c r="H4" s="120">
        <f>G5/G4</f>
        <v>1.0773299003304841</v>
      </c>
      <c r="I4" s="111"/>
    </row>
    <row r="5" spans="1:9" ht="24.9" customHeight="1" x14ac:dyDescent="0.3">
      <c r="A5" s="114"/>
      <c r="B5" s="37" t="s">
        <v>27</v>
      </c>
      <c r="C5" s="38">
        <v>4866863</v>
      </c>
      <c r="D5" s="38">
        <v>3796209</v>
      </c>
      <c r="E5" s="38">
        <v>4440092</v>
      </c>
      <c r="F5" s="38">
        <v>5353847</v>
      </c>
      <c r="G5" s="39">
        <f t="shared" si="0"/>
        <v>4614252.75</v>
      </c>
      <c r="H5" s="121"/>
      <c r="I5" s="111"/>
    </row>
    <row r="6" spans="1:9" ht="24.9" customHeight="1" x14ac:dyDescent="0.3">
      <c r="A6" s="113" t="s">
        <v>28</v>
      </c>
      <c r="B6" s="28" t="s">
        <v>32</v>
      </c>
      <c r="C6" s="29">
        <v>10966053.699999999</v>
      </c>
      <c r="D6" s="29">
        <v>8095768.2699999996</v>
      </c>
      <c r="E6" s="29">
        <v>8065029.6600000001</v>
      </c>
      <c r="F6" s="29">
        <v>18738795.02</v>
      </c>
      <c r="G6" s="30">
        <f t="shared" si="0"/>
        <v>11466411.6625</v>
      </c>
      <c r="H6" s="122">
        <f>G7/G6</f>
        <v>0.73560233997049729</v>
      </c>
      <c r="I6" s="111"/>
    </row>
    <row r="7" spans="1:9" ht="24.9" customHeight="1" thickBot="1" x14ac:dyDescent="0.35">
      <c r="A7" s="115"/>
      <c r="B7" s="40" t="s">
        <v>27</v>
      </c>
      <c r="C7" s="41">
        <v>7890983</v>
      </c>
      <c r="D7" s="41">
        <v>6084537</v>
      </c>
      <c r="E7" s="41">
        <v>7715178</v>
      </c>
      <c r="F7" s="41">
        <v>12048179</v>
      </c>
      <c r="G7" s="42">
        <f t="shared" si="0"/>
        <v>8434719.25</v>
      </c>
      <c r="H7" s="123"/>
      <c r="I7" s="111"/>
    </row>
    <row r="8" spans="1:9" ht="50.25" customHeight="1" thickTop="1" x14ac:dyDescent="0.3">
      <c r="A8" s="112" t="s">
        <v>34</v>
      </c>
      <c r="B8" s="112"/>
      <c r="C8" s="112"/>
      <c r="D8" s="112"/>
      <c r="E8" s="112"/>
      <c r="F8" s="112"/>
      <c r="G8" s="112"/>
      <c r="H8" s="112"/>
      <c r="I8" s="3"/>
    </row>
    <row r="9" spans="1:9" ht="24.9" customHeight="1" x14ac:dyDescent="0.3">
      <c r="A9" s="117"/>
      <c r="B9" s="117"/>
      <c r="C9" s="117"/>
      <c r="D9" s="117"/>
      <c r="E9" s="117"/>
      <c r="F9" s="117"/>
      <c r="G9" s="3"/>
    </row>
    <row r="10" spans="1:9" ht="24.9" customHeight="1" x14ac:dyDescent="0.3">
      <c r="A10" s="101"/>
      <c r="B10" s="101"/>
      <c r="C10" s="101"/>
      <c r="D10" s="101"/>
      <c r="E10" s="101"/>
      <c r="F10" s="101"/>
    </row>
  </sheetData>
  <mergeCells count="11">
    <mergeCell ref="A1:B1"/>
    <mergeCell ref="A9:F9"/>
    <mergeCell ref="A10:F10"/>
    <mergeCell ref="H2:H3"/>
    <mergeCell ref="H4:H5"/>
    <mergeCell ref="H6:H7"/>
    <mergeCell ref="I2:I7"/>
    <mergeCell ref="A8:H8"/>
    <mergeCell ref="A2:A3"/>
    <mergeCell ref="A4:A5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შემოსავლები</vt:lpstr>
      <vt:lpstr>Sheet2</vt:lpstr>
      <vt:lpstr>Sheet1</vt:lpstr>
      <vt:lpstr>Sheet3</vt:lpstr>
      <vt:lpstr>დეცენტრალიზაციის მოდელები</vt:lpstr>
      <vt:lpstr>საბიუჯეტო სქემა</vt:lpstr>
      <vt:lpstr>დეცენტრალიზაციის ხარისხი</vt:lpstr>
      <vt:lpstr>დეცენტრალიზაცია</vt:lpstr>
      <vt:lpstr>რგპდ.ააზ</vt:lpstr>
      <vt:lpstr>რგპფ</vt:lpstr>
      <vt:lpstr>დანართი 1</vt:lpstr>
      <vt:lpstr>რგპფ სქემა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Khidasheli</dc:creator>
  <cp:lastModifiedBy>Mirza Khidasheli</cp:lastModifiedBy>
  <dcterms:created xsi:type="dcterms:W3CDTF">2021-01-17T14:05:12Z</dcterms:created>
  <dcterms:modified xsi:type="dcterms:W3CDTF">2021-04-25T21:07:30Z</dcterms:modified>
</cp:coreProperties>
</file>